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win8\Documents\BLOG MAYA\CONTENT\IG ENGAGEMENT\"/>
    </mc:Choice>
  </mc:AlternateContent>
  <xr:revisionPtr revIDLastSave="0" documentId="13_ncr:1_{1E39B62B-BD8D-42B8-A159-9C70A264CC29}" xr6:coauthVersionLast="45" xr6:coauthVersionMax="45" xr10:uidLastSave="{00000000-0000-0000-0000-000000000000}"/>
  <bookViews>
    <workbookView xWindow="-120" yWindow="-120" windowWidth="20730" windowHeight="11760" xr2:uid="{B416E3B4-A30F-4BB9-8EBE-EA3918749014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2" l="1"/>
  <c r="E3" i="2"/>
  <c r="E2" i="2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17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1" i="1"/>
  <c r="U22" i="1"/>
  <c r="U20" i="1"/>
  <c r="U19" i="1"/>
  <c r="U18" i="1"/>
  <c r="U16" i="1"/>
  <c r="U15" i="1"/>
  <c r="U14" i="1"/>
  <c r="U13" i="1"/>
  <c r="U11" i="1"/>
  <c r="U12" i="1"/>
  <c r="U10" i="1"/>
  <c r="U9" i="1"/>
  <c r="U8" i="1"/>
  <c r="U7" i="1"/>
  <c r="U6" i="1"/>
  <c r="U5" i="1"/>
  <c r="U4" i="1"/>
  <c r="U3" i="1"/>
  <c r="U2" i="1"/>
  <c r="U60" i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17" i="1"/>
  <c r="J17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1" i="1"/>
  <c r="J21" i="1" s="1"/>
  <c r="H22" i="1"/>
  <c r="J22" i="1" s="1"/>
  <c r="H20" i="1"/>
  <c r="J20" i="1" s="1"/>
  <c r="H19" i="1"/>
  <c r="J19" i="1" s="1"/>
  <c r="H18" i="1"/>
  <c r="J18" i="1" s="1"/>
  <c r="H16" i="1"/>
  <c r="J16" i="1" s="1"/>
  <c r="H15" i="1"/>
  <c r="J15" i="1" s="1"/>
  <c r="H14" i="1"/>
  <c r="J14" i="1" s="1"/>
  <c r="H13" i="1"/>
  <c r="J13" i="1" s="1"/>
  <c r="H11" i="1"/>
  <c r="J11" i="1" s="1"/>
  <c r="H12" i="1"/>
  <c r="J12" i="1" s="1"/>
  <c r="H10" i="1"/>
  <c r="H9" i="1"/>
  <c r="H8" i="1"/>
  <c r="H7" i="1"/>
  <c r="H6" i="1"/>
  <c r="H5" i="1"/>
  <c r="H4" i="1"/>
  <c r="H3" i="1"/>
  <c r="H2" i="1"/>
  <c r="H60" i="1"/>
  <c r="M42" i="1"/>
  <c r="O42" i="1" s="1"/>
  <c r="L42" i="1"/>
  <c r="R42" i="1" s="1"/>
  <c r="M43" i="1"/>
  <c r="O43" i="1" s="1"/>
  <c r="L43" i="1"/>
  <c r="R43" i="1" s="1"/>
  <c r="M44" i="1"/>
  <c r="O44" i="1" s="1"/>
  <c r="L44" i="1"/>
  <c r="R44" i="1" s="1"/>
  <c r="M45" i="1"/>
  <c r="O45" i="1" s="1"/>
  <c r="L45" i="1"/>
  <c r="R45" i="1" s="1"/>
  <c r="M46" i="1"/>
  <c r="O46" i="1" s="1"/>
  <c r="L46" i="1"/>
  <c r="R46" i="1" s="1"/>
  <c r="M47" i="1"/>
  <c r="O47" i="1" s="1"/>
  <c r="L47" i="1"/>
  <c r="R47" i="1" s="1"/>
  <c r="M48" i="1"/>
  <c r="O48" i="1" s="1"/>
  <c r="L48" i="1"/>
  <c r="R48" i="1" s="1"/>
  <c r="M49" i="1"/>
  <c r="O49" i="1" s="1"/>
  <c r="L49" i="1"/>
  <c r="R49" i="1" s="1"/>
  <c r="M50" i="1"/>
  <c r="O50" i="1" s="1"/>
  <c r="L50" i="1"/>
  <c r="R50" i="1" s="1"/>
  <c r="M51" i="1"/>
  <c r="O51" i="1" s="1"/>
  <c r="L51" i="1"/>
  <c r="R51" i="1" s="1"/>
  <c r="M52" i="1"/>
  <c r="O52" i="1" s="1"/>
  <c r="L52" i="1"/>
  <c r="R52" i="1" s="1"/>
  <c r="M53" i="1"/>
  <c r="O53" i="1" s="1"/>
  <c r="L53" i="1"/>
  <c r="R53" i="1" s="1"/>
  <c r="M54" i="1"/>
  <c r="O54" i="1" s="1"/>
  <c r="L54" i="1"/>
  <c r="R54" i="1" s="1"/>
  <c r="M55" i="1"/>
  <c r="O55" i="1" s="1"/>
  <c r="L55" i="1"/>
  <c r="R55" i="1" s="1"/>
  <c r="M56" i="1"/>
  <c r="O56" i="1" s="1"/>
  <c r="L56" i="1"/>
  <c r="R56" i="1" s="1"/>
  <c r="M57" i="1"/>
  <c r="O57" i="1" s="1"/>
  <c r="L57" i="1"/>
  <c r="R57" i="1" s="1"/>
  <c r="M58" i="1"/>
  <c r="O58" i="1" s="1"/>
  <c r="L58" i="1"/>
  <c r="R58" i="1" s="1"/>
  <c r="M59" i="1"/>
  <c r="O59" i="1" s="1"/>
  <c r="L59" i="1"/>
  <c r="R59" i="1" s="1"/>
  <c r="M25" i="1"/>
  <c r="O25" i="1" s="1"/>
  <c r="L25" i="1"/>
  <c r="R25" i="1" s="1"/>
  <c r="M26" i="1"/>
  <c r="O26" i="1" s="1"/>
  <c r="L26" i="1"/>
  <c r="R26" i="1" s="1"/>
  <c r="M27" i="1"/>
  <c r="O27" i="1" s="1"/>
  <c r="L27" i="1"/>
  <c r="R27" i="1" s="1"/>
  <c r="M28" i="1"/>
  <c r="O28" i="1" s="1"/>
  <c r="L28" i="1"/>
  <c r="R28" i="1" s="1"/>
  <c r="M29" i="1"/>
  <c r="O29" i="1" s="1"/>
  <c r="L29" i="1"/>
  <c r="R29" i="1" s="1"/>
  <c r="M30" i="1"/>
  <c r="O30" i="1" s="1"/>
  <c r="L30" i="1"/>
  <c r="R30" i="1" s="1"/>
  <c r="M31" i="1"/>
  <c r="O31" i="1" s="1"/>
  <c r="L31" i="1"/>
  <c r="R31" i="1" s="1"/>
  <c r="M32" i="1"/>
  <c r="O32" i="1" s="1"/>
  <c r="L32" i="1"/>
  <c r="R32" i="1" s="1"/>
  <c r="M33" i="1"/>
  <c r="O33" i="1" s="1"/>
  <c r="L33" i="1"/>
  <c r="R33" i="1" s="1"/>
  <c r="M34" i="1"/>
  <c r="O34" i="1" s="1"/>
  <c r="L34" i="1"/>
  <c r="R34" i="1" s="1"/>
  <c r="M35" i="1"/>
  <c r="O35" i="1" s="1"/>
  <c r="L35" i="1"/>
  <c r="R35" i="1" s="1"/>
  <c r="M36" i="1"/>
  <c r="O36" i="1" s="1"/>
  <c r="L36" i="1"/>
  <c r="R36" i="1" s="1"/>
  <c r="M37" i="1"/>
  <c r="O37" i="1" s="1"/>
  <c r="L37" i="1"/>
  <c r="R37" i="1" s="1"/>
  <c r="M17" i="1"/>
  <c r="O17" i="1" s="1"/>
  <c r="L17" i="1"/>
  <c r="R17" i="1" s="1"/>
  <c r="M38" i="1"/>
  <c r="O38" i="1" s="1"/>
  <c r="L38" i="1"/>
  <c r="R38" i="1" s="1"/>
  <c r="M39" i="1"/>
  <c r="O39" i="1" s="1"/>
  <c r="L39" i="1"/>
  <c r="R39" i="1" s="1"/>
  <c r="M40" i="1"/>
  <c r="O40" i="1" s="1"/>
  <c r="L40" i="1"/>
  <c r="R40" i="1" s="1"/>
  <c r="M41" i="1"/>
  <c r="O41" i="1" s="1"/>
  <c r="L41" i="1"/>
  <c r="R41" i="1" s="1"/>
  <c r="M24" i="1"/>
  <c r="O24" i="1" s="1"/>
  <c r="M23" i="1"/>
  <c r="O23" i="1" s="1"/>
  <c r="M21" i="1"/>
  <c r="O21" i="1" s="1"/>
  <c r="M22" i="1"/>
  <c r="O22" i="1" s="1"/>
  <c r="M20" i="1"/>
  <c r="O20" i="1" s="1"/>
  <c r="M19" i="1"/>
  <c r="O19" i="1" s="1"/>
  <c r="M18" i="1"/>
  <c r="O18" i="1" s="1"/>
  <c r="M16" i="1"/>
  <c r="O16" i="1" s="1"/>
  <c r="M15" i="1"/>
  <c r="O15" i="1" s="1"/>
  <c r="M14" i="1"/>
  <c r="O14" i="1" s="1"/>
  <c r="M13" i="1"/>
  <c r="O13" i="1" s="1"/>
  <c r="M11" i="1"/>
  <c r="O11" i="1" s="1"/>
  <c r="L24" i="1"/>
  <c r="R24" i="1" s="1"/>
  <c r="L23" i="1"/>
  <c r="R23" i="1" s="1"/>
  <c r="L21" i="1"/>
  <c r="R21" i="1" s="1"/>
  <c r="L22" i="1"/>
  <c r="R22" i="1" s="1"/>
  <c r="L20" i="1"/>
  <c r="R20" i="1" s="1"/>
  <c r="L19" i="1"/>
  <c r="R19" i="1" s="1"/>
  <c r="L18" i="1"/>
  <c r="R18" i="1" s="1"/>
  <c r="L16" i="1"/>
  <c r="R16" i="1" s="1"/>
  <c r="L15" i="1"/>
  <c r="R15" i="1" s="1"/>
  <c r="L14" i="1"/>
  <c r="R14" i="1" s="1"/>
  <c r="L13" i="1"/>
  <c r="R13" i="1" s="1"/>
  <c r="L11" i="1"/>
  <c r="R11" i="1" s="1"/>
  <c r="M12" i="1" l="1"/>
  <c r="O12" i="1" s="1"/>
  <c r="M10" i="1"/>
  <c r="O10" i="1" s="1"/>
  <c r="M9" i="1"/>
  <c r="O9" i="1" s="1"/>
  <c r="M8" i="1"/>
  <c r="O8" i="1" s="1"/>
  <c r="M7" i="1"/>
  <c r="O7" i="1" s="1"/>
  <c r="M6" i="1"/>
  <c r="O6" i="1" s="1"/>
  <c r="M5" i="1"/>
  <c r="O5" i="1" s="1"/>
  <c r="M4" i="1"/>
  <c r="O4" i="1" s="1"/>
  <c r="M3" i="1"/>
  <c r="O3" i="1" s="1"/>
  <c r="M2" i="1"/>
  <c r="O2" i="1" s="1"/>
  <c r="L12" i="1"/>
  <c r="R12" i="1" s="1"/>
  <c r="L10" i="1"/>
  <c r="R10" i="1" s="1"/>
  <c r="L9" i="1"/>
  <c r="R9" i="1" s="1"/>
  <c r="L8" i="1"/>
  <c r="R8" i="1" s="1"/>
  <c r="L7" i="1"/>
  <c r="R7" i="1" s="1"/>
  <c r="L6" i="1"/>
  <c r="R6" i="1" s="1"/>
  <c r="L5" i="1"/>
  <c r="R5" i="1" s="1"/>
  <c r="L4" i="1"/>
  <c r="R4" i="1" s="1"/>
  <c r="L3" i="1"/>
  <c r="R3" i="1" s="1"/>
  <c r="L2" i="1"/>
  <c r="R2" i="1" s="1"/>
  <c r="J7" i="1"/>
  <c r="J6" i="1"/>
  <c r="J5" i="1"/>
  <c r="J4" i="1"/>
  <c r="J3" i="1"/>
  <c r="J2" i="1"/>
  <c r="L60" i="1" l="1"/>
  <c r="R60" i="1" s="1"/>
  <c r="M60" i="1"/>
  <c r="O60" i="1" s="1"/>
  <c r="J8" i="1"/>
  <c r="J9" i="1"/>
  <c r="J10" i="1"/>
  <c r="J60" i="1"/>
</calcChain>
</file>

<file path=xl/sharedStrings.xml><?xml version="1.0" encoding="utf-8"?>
<sst xmlns="http://schemas.openxmlformats.org/spreadsheetml/2006/main" count="204" uniqueCount="154">
  <si>
    <t>ENGAGEMENT (Interacciones) Likes + Comments + Saved (guardados)</t>
  </si>
  <si>
    <t>Followers al momento</t>
  </si>
  <si>
    <t>ENGAGEMENT RATE by REACH (tasa de interacción / personas alcanzadas)</t>
  </si>
  <si>
    <t>ENGAGEMENT RATE PROFILE (Interacciones / followers)</t>
  </si>
  <si>
    <t>TOTAL POSTS</t>
  </si>
  <si>
    <t>FOLLOWERS (seguidores)</t>
  </si>
  <si>
    <t>POST (posteo)</t>
  </si>
  <si>
    <t>REACH (Alcance) Personas que vieron el posteo</t>
  </si>
  <si>
    <t>Nuevas cuentas alcanzadas (que vieron el posteo sin ser followers)</t>
  </si>
  <si>
    <t>Followers alcanzados con el posteo (que lo vieron)</t>
  </si>
  <si>
    <t>REACH by FOLLOWERS  Porcentaje de followers alcanzados -que vieron el posteo-</t>
  </si>
  <si>
    <t>Porcentaje alcanzado -que vió el posteo- y que no era follower</t>
  </si>
  <si>
    <t>TOTAL POST ENGAGEMENT (sumar columna Engagement)</t>
  </si>
  <si>
    <t>Emprender</t>
  </si>
  <si>
    <t>Cardón</t>
  </si>
  <si>
    <t>Infog 8 cosas</t>
  </si>
  <si>
    <t>Visitas al perfil</t>
  </si>
  <si>
    <t>Seguimientos</t>
  </si>
  <si>
    <t>Compartidos</t>
  </si>
  <si>
    <t>Clics en el sitio web</t>
  </si>
  <si>
    <t>ini vid 8 cosas</t>
  </si>
  <si>
    <t>Reproducciones</t>
  </si>
  <si>
    <t>Empren ES</t>
  </si>
  <si>
    <t>Título</t>
  </si>
  <si>
    <t>Crop sueños</t>
  </si>
  <si>
    <t>Patria</t>
  </si>
  <si>
    <t>Domingo sol</t>
  </si>
  <si>
    <t>IG tips 1</t>
  </si>
  <si>
    <t>Likes</t>
  </si>
  <si>
    <t>Com</t>
  </si>
  <si>
    <t>Saved</t>
  </si>
  <si>
    <t>Juli y flores</t>
  </si>
  <si>
    <t>IG tips 2</t>
  </si>
  <si>
    <t>vid TEST</t>
  </si>
  <si>
    <t>ig tips 3</t>
  </si>
  <si>
    <t>palo santo</t>
  </si>
  <si>
    <t>figuritas</t>
  </si>
  <si>
    <t>mi historia</t>
  </si>
  <si>
    <t>hashtags</t>
  </si>
  <si>
    <t>Filtro otoño</t>
  </si>
  <si>
    <t>8 cosasIGTV</t>
  </si>
  <si>
    <t>Cosquin</t>
  </si>
  <si>
    <t>Grupo</t>
  </si>
  <si>
    <t>picsart</t>
  </si>
  <si>
    <t>papeles carta</t>
  </si>
  <si>
    <t>MIE 23:54</t>
  </si>
  <si>
    <t>JUE 23:37</t>
  </si>
  <si>
    <t>LUN 17:26</t>
  </si>
  <si>
    <t>INFO CAR</t>
  </si>
  <si>
    <t>FOTO</t>
  </si>
  <si>
    <t>VID</t>
  </si>
  <si>
    <t xml:space="preserve">venta vid 8 </t>
  </si>
  <si>
    <t>LUN 22:21</t>
  </si>
  <si>
    <t>MAR 16:55</t>
  </si>
  <si>
    <t xml:space="preserve">INFO   </t>
  </si>
  <si>
    <t>MIE 16:06</t>
  </si>
  <si>
    <t>JUE 22:35</t>
  </si>
  <si>
    <t>VIE 23:55</t>
  </si>
  <si>
    <t>SAB 14:17</t>
  </si>
  <si>
    <t>DOM 18:40</t>
  </si>
  <si>
    <t>LUN 22:11</t>
  </si>
  <si>
    <t>MAR 18:48</t>
  </si>
  <si>
    <t>JUE 11:44</t>
  </si>
  <si>
    <t>MAR 16:49</t>
  </si>
  <si>
    <t>MIE 14:47</t>
  </si>
  <si>
    <t xml:space="preserve">you must </t>
  </si>
  <si>
    <t>JUE 20:18</t>
  </si>
  <si>
    <t>VIE 20:39</t>
  </si>
  <si>
    <t>SAB 12:50</t>
  </si>
  <si>
    <t>JUE(F) 22:35</t>
  </si>
  <si>
    <t>LUN 12:26</t>
  </si>
  <si>
    <t>GIF</t>
  </si>
  <si>
    <t>MAR 22:42</t>
  </si>
  <si>
    <t>IGTV</t>
  </si>
  <si>
    <t>MIE</t>
  </si>
  <si>
    <t>JUE 20:52</t>
  </si>
  <si>
    <t>LOGO</t>
  </si>
  <si>
    <t>VIE 21:52</t>
  </si>
  <si>
    <t>FOTO PIC</t>
  </si>
  <si>
    <t>SAB 23:02</t>
  </si>
  <si>
    <t>DOM 20:03</t>
  </si>
  <si>
    <t>Rosa filtro</t>
  </si>
  <si>
    <t>MAR 20:24</t>
  </si>
  <si>
    <t>Yenny</t>
  </si>
  <si>
    <t>SAB 21:15</t>
  </si>
  <si>
    <t>MAR</t>
  </si>
  <si>
    <t>EXCEL</t>
  </si>
  <si>
    <t>EX ACT</t>
  </si>
  <si>
    <t>LUN</t>
  </si>
  <si>
    <t>CUENTAS</t>
  </si>
  <si>
    <t>MIE 21:13</t>
  </si>
  <si>
    <t>Mate VivoGR</t>
  </si>
  <si>
    <t>JUE 9:40</t>
  </si>
  <si>
    <t>Dia Amigo</t>
  </si>
  <si>
    <t>SAB 12:33</t>
  </si>
  <si>
    <t>Lindel</t>
  </si>
  <si>
    <t>MIE 19:55</t>
  </si>
  <si>
    <t>PRECIO</t>
  </si>
  <si>
    <t>INFO</t>
  </si>
  <si>
    <t>JUE 16:46</t>
  </si>
  <si>
    <t>VIE</t>
  </si>
  <si>
    <t>MATES RSINA</t>
  </si>
  <si>
    <t>MIE 14:40</t>
  </si>
  <si>
    <t>JAZMIN MA</t>
  </si>
  <si>
    <t>SAB 15:13</t>
  </si>
  <si>
    <t>TORTA</t>
  </si>
  <si>
    <t>MIE 10:36</t>
  </si>
  <si>
    <t>SENCILLO</t>
  </si>
  <si>
    <t>DOM</t>
  </si>
  <si>
    <t>ATELIER</t>
  </si>
  <si>
    <t>DOM17:50</t>
  </si>
  <si>
    <t>PODCAST</t>
  </si>
  <si>
    <t>FLYER</t>
  </si>
  <si>
    <t>LUN 19:22</t>
  </si>
  <si>
    <t>CLIENT IDEAL</t>
  </si>
  <si>
    <t>VIE 11:15</t>
  </si>
  <si>
    <t>JULI BAILA</t>
  </si>
  <si>
    <t>SAB16:25</t>
  </si>
  <si>
    <t>JUE 17:59</t>
  </si>
  <si>
    <t>POD IG</t>
  </si>
  <si>
    <t>SEPT JAZMIN</t>
  </si>
  <si>
    <t>DOM 20:59</t>
  </si>
  <si>
    <t>MAR 17:30</t>
  </si>
  <si>
    <t>MATE PAVA</t>
  </si>
  <si>
    <t>BE CREATIV</t>
  </si>
  <si>
    <t>JUE 20:37</t>
  </si>
  <si>
    <t>DOM 0:13</t>
  </si>
  <si>
    <t>AURIS</t>
  </si>
  <si>
    <t>MISTOL</t>
  </si>
  <si>
    <t>DOM 20:45</t>
  </si>
  <si>
    <t>GATO DZA</t>
  </si>
  <si>
    <t>LUN 20:34</t>
  </si>
  <si>
    <t>CONEJOS</t>
  </si>
  <si>
    <t>MAR 23:02</t>
  </si>
  <si>
    <t>VINO</t>
  </si>
  <si>
    <t>MIE 20:49</t>
  </si>
  <si>
    <t>PRE-PRIMAV</t>
  </si>
  <si>
    <t>SAB 15:31</t>
  </si>
  <si>
    <t>EG RATE</t>
  </si>
  <si>
    <t>DOM 22:20</t>
  </si>
  <si>
    <t>RESINA ROJO</t>
  </si>
  <si>
    <t>LUN 19:35</t>
  </si>
  <si>
    <t>MISHKILA</t>
  </si>
  <si>
    <t>MAR 23:08</t>
  </si>
  <si>
    <t>MEJOR HECH</t>
  </si>
  <si>
    <t>JUE 22:46</t>
  </si>
  <si>
    <t>POD PRIMAV</t>
  </si>
  <si>
    <t>VIE 23:21</t>
  </si>
  <si>
    <t>Seguim / Perfil</t>
  </si>
  <si>
    <t>visitas /alc no folllow</t>
  </si>
  <si>
    <t>semana</t>
  </si>
  <si>
    <t>1-7 sept</t>
  </si>
  <si>
    <t>8-14 sept</t>
  </si>
  <si>
    <t>15-21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</si>
</sst>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AD1D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16" fontId="3" fillId="0" borderId="2" xfId="0" applyNumberFormat="1" applyFont="1" applyBorder="1" applyAlignment="1">
      <alignment horizontal="center" wrapText="1"/>
    </xf>
    <xf numFmtId="49" fontId="4" fillId="4" borderId="3" xfId="0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10" fontId="4" fillId="4" borderId="4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9" fontId="4" fillId="5" borderId="1" xfId="1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9" fontId="0" fillId="0" borderId="0" xfId="1" applyFont="1" applyBorder="1" applyAlignment="1">
      <alignment horizontal="center" wrapText="1"/>
    </xf>
    <xf numFmtId="16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0" fontId="2" fillId="2" borderId="1" xfId="0" applyNumberFormat="1" applyFont="1" applyFill="1" applyBorder="1" applyAlignment="1">
      <alignment horizontal="center" wrapText="1"/>
    </xf>
    <xf numFmtId="9" fontId="2" fillId="0" borderId="1" xfId="1" applyFont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" fontId="0" fillId="0" borderId="0" xfId="0" applyNumberFormat="1" applyBorder="1" applyAlignment="1">
      <alignment horizontal="center" wrapText="1"/>
    </xf>
    <xf numFmtId="1" fontId="4" fillId="6" borderId="1" xfId="0" applyNumberFormat="1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4" fillId="5" borderId="5" xfId="0" applyNumberFormat="1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wrapText="1"/>
    </xf>
    <xf numFmtId="20" fontId="0" fillId="0" borderId="1" xfId="0" applyNumberFormat="1" applyBorder="1" applyAlignment="1">
      <alignment wrapText="1"/>
    </xf>
    <xf numFmtId="0" fontId="0" fillId="7" borderId="1" xfId="0" applyFill="1" applyBorder="1" applyAlignment="1">
      <alignment wrapText="1"/>
    </xf>
    <xf numFmtId="16" fontId="2" fillId="7" borderId="1" xfId="0" applyNumberFormat="1" applyFont="1" applyFill="1" applyBorder="1" applyAlignment="1">
      <alignment horizontal="center" wrapText="1"/>
    </xf>
    <xf numFmtId="1" fontId="2" fillId="7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10" fontId="2" fillId="7" borderId="1" xfId="0" applyNumberFormat="1" applyFont="1" applyFill="1" applyBorder="1" applyAlignment="1">
      <alignment horizontal="center" wrapText="1"/>
    </xf>
    <xf numFmtId="9" fontId="2" fillId="7" borderId="1" xfId="1" applyFont="1" applyFill="1" applyBorder="1" applyAlignment="1">
      <alignment horizontal="center" wrapText="1"/>
    </xf>
    <xf numFmtId="9" fontId="2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22" fontId="0" fillId="0" borderId="1" xfId="0" applyNumberFormat="1" applyBorder="1" applyAlignment="1">
      <alignment wrapText="1"/>
    </xf>
    <xf numFmtId="9" fontId="3" fillId="6" borderId="1" xfId="1" applyFont="1" applyFill="1" applyBorder="1" applyAlignment="1">
      <alignment horizontal="center" wrapText="1"/>
    </xf>
    <xf numFmtId="9" fontId="0" fillId="8" borderId="1" xfId="1" applyFont="1" applyFill="1" applyBorder="1" applyAlignment="1">
      <alignment horizontal="center" wrapText="1"/>
    </xf>
    <xf numFmtId="0" fontId="4" fillId="5" borderId="0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9" fontId="0" fillId="9" borderId="1" xfId="1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FF66"/>
      <color rgb="FFFF99CC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6CE67-2F40-4DA4-AC4A-2F6DBD7F6E93}">
  <sheetPr>
    <pageSetUpPr fitToPage="1"/>
  </sheetPr>
  <dimension ref="A1:V60"/>
  <sheetViews>
    <sheetView tabSelected="1" zoomScale="82" zoomScaleNormal="82" workbookViewId="0">
      <pane ySplit="1" topLeftCell="A7" activePane="bottomLeft" state="frozen"/>
      <selection pane="bottomLeft" activeCell="O12" sqref="O12:O20"/>
    </sheetView>
  </sheetViews>
  <sheetFormatPr baseColWidth="10" defaultColWidth="15.140625" defaultRowHeight="15" x14ac:dyDescent="0.25"/>
  <cols>
    <col min="1" max="1" width="13.28515625" style="1" customWidth="1"/>
    <col min="2" max="2" width="9.7109375" style="1" customWidth="1"/>
    <col min="3" max="3" width="11.140625" style="1" customWidth="1"/>
    <col min="4" max="4" width="10.28515625" style="9" customWidth="1"/>
    <col min="5" max="7" width="10.7109375" style="22" customWidth="1"/>
    <col min="8" max="10" width="10.7109375" style="9" customWidth="1"/>
    <col min="11" max="11" width="10.7109375" style="10" customWidth="1"/>
    <col min="12" max="15" width="10.7109375" style="9" customWidth="1"/>
    <col min="16" max="17" width="10.7109375" style="22" customWidth="1"/>
    <col min="18" max="18" width="10.7109375" style="10" customWidth="1"/>
    <col min="19" max="20" width="10.7109375" style="9" customWidth="1"/>
    <col min="21" max="21" width="10.7109375" style="10" customWidth="1"/>
    <col min="22" max="22" width="10.7109375" style="9" customWidth="1"/>
    <col min="23" max="16384" width="15.140625" style="1"/>
  </cols>
  <sheetData>
    <row r="1" spans="1:22" s="2" customFormat="1" ht="132" customHeight="1" x14ac:dyDescent="0.25">
      <c r="A1" s="40" t="s">
        <v>6</v>
      </c>
      <c r="B1" s="40"/>
      <c r="C1" s="40"/>
      <c r="D1" s="41"/>
      <c r="E1" s="25" t="s">
        <v>28</v>
      </c>
      <c r="F1" s="25" t="s">
        <v>29</v>
      </c>
      <c r="G1" s="25" t="s">
        <v>30</v>
      </c>
      <c r="H1" s="7" t="s">
        <v>0</v>
      </c>
      <c r="I1" s="7" t="s">
        <v>7</v>
      </c>
      <c r="J1" s="7" t="s">
        <v>2</v>
      </c>
      <c r="K1" s="8" t="s">
        <v>11</v>
      </c>
      <c r="L1" s="7" t="s">
        <v>8</v>
      </c>
      <c r="M1" s="7" t="s">
        <v>9</v>
      </c>
      <c r="N1" s="7" t="s">
        <v>1</v>
      </c>
      <c r="O1" s="7" t="s">
        <v>10</v>
      </c>
      <c r="P1" s="23" t="s">
        <v>18</v>
      </c>
      <c r="Q1" s="20" t="s">
        <v>16</v>
      </c>
      <c r="R1" s="38" t="s">
        <v>149</v>
      </c>
      <c r="S1" s="20" t="s">
        <v>19</v>
      </c>
      <c r="T1" s="20" t="s">
        <v>17</v>
      </c>
      <c r="U1" s="38" t="s">
        <v>148</v>
      </c>
      <c r="V1" s="20" t="s">
        <v>21</v>
      </c>
    </row>
    <row r="2" spans="1:22" x14ac:dyDescent="0.25">
      <c r="A2" s="19" t="s">
        <v>146</v>
      </c>
      <c r="B2" s="19" t="s">
        <v>49</v>
      </c>
      <c r="C2" s="19" t="s">
        <v>147</v>
      </c>
      <c r="D2" s="11">
        <v>43728</v>
      </c>
      <c r="E2" s="26">
        <v>20</v>
      </c>
      <c r="F2" s="26">
        <v>8</v>
      </c>
      <c r="G2" s="26"/>
      <c r="H2" s="27">
        <f t="shared" ref="H2:H33" si="0">SUM(E2:G2)</f>
        <v>28</v>
      </c>
      <c r="I2" s="12">
        <v>293</v>
      </c>
      <c r="J2" s="13">
        <f t="shared" ref="J2:J33" si="1">+H2/I2</f>
        <v>9.556313993174062E-2</v>
      </c>
      <c r="K2" s="14">
        <v>7.0000000000000007E-2</v>
      </c>
      <c r="L2" s="15">
        <f t="shared" ref="L2:L33" si="2">+I2*K2</f>
        <v>20.51</v>
      </c>
      <c r="M2" s="15">
        <f t="shared" ref="M2:M33" si="3">+I2*(1-K2)</f>
        <v>272.49</v>
      </c>
      <c r="N2" s="18">
        <v>1270</v>
      </c>
      <c r="O2" s="17">
        <f t="shared" ref="O2:O33" si="4">+M2/N2</f>
        <v>0.21455905511811024</v>
      </c>
      <c r="P2" s="24"/>
      <c r="Q2" s="24">
        <v>5</v>
      </c>
      <c r="R2" s="42">
        <f t="shared" ref="R2:R33" si="5">+Q2/L2</f>
        <v>0.24378352023403216</v>
      </c>
      <c r="S2" s="21"/>
      <c r="T2" s="21"/>
      <c r="U2" s="39">
        <f t="shared" ref="U2:U33" si="6">+T2/Q2</f>
        <v>0</v>
      </c>
      <c r="V2" s="21"/>
    </row>
    <row r="3" spans="1:22" x14ac:dyDescent="0.25">
      <c r="A3" s="19" t="s">
        <v>144</v>
      </c>
      <c r="B3" s="19" t="s">
        <v>98</v>
      </c>
      <c r="C3" s="19" t="s">
        <v>145</v>
      </c>
      <c r="D3" s="11">
        <v>43727</v>
      </c>
      <c r="E3" s="26">
        <v>22</v>
      </c>
      <c r="F3" s="26">
        <v>20</v>
      </c>
      <c r="G3" s="26">
        <v>2</v>
      </c>
      <c r="H3" s="27">
        <f t="shared" si="0"/>
        <v>44</v>
      </c>
      <c r="I3" s="12">
        <v>443</v>
      </c>
      <c r="J3" s="13">
        <f t="shared" si="1"/>
        <v>9.9322799097065456E-2</v>
      </c>
      <c r="K3" s="14">
        <v>0.23</v>
      </c>
      <c r="L3" s="15">
        <f t="shared" si="2"/>
        <v>101.89</v>
      </c>
      <c r="M3" s="15">
        <f t="shared" si="3"/>
        <v>341.11</v>
      </c>
      <c r="N3" s="18">
        <v>1268</v>
      </c>
      <c r="O3" s="17">
        <f t="shared" si="4"/>
        <v>0.26901419558359624</v>
      </c>
      <c r="P3" s="24"/>
      <c r="Q3" s="24">
        <v>2</v>
      </c>
      <c r="R3" s="42">
        <f t="shared" si="5"/>
        <v>1.9629011679261951E-2</v>
      </c>
      <c r="S3" s="21"/>
      <c r="T3" s="21">
        <v>1</v>
      </c>
      <c r="U3" s="39">
        <f t="shared" si="6"/>
        <v>0.5</v>
      </c>
      <c r="V3" s="21"/>
    </row>
    <row r="4" spans="1:22" x14ac:dyDescent="0.25">
      <c r="A4" s="19" t="s">
        <v>142</v>
      </c>
      <c r="B4" s="19" t="s">
        <v>49</v>
      </c>
      <c r="C4" s="19" t="s">
        <v>143</v>
      </c>
      <c r="D4" s="11">
        <v>43725</v>
      </c>
      <c r="E4" s="26">
        <v>32</v>
      </c>
      <c r="F4" s="26">
        <v>2</v>
      </c>
      <c r="G4" s="26">
        <v>1</v>
      </c>
      <c r="H4" s="27">
        <f t="shared" si="0"/>
        <v>35</v>
      </c>
      <c r="I4" s="12">
        <v>392</v>
      </c>
      <c r="J4" s="13">
        <f t="shared" si="1"/>
        <v>8.9285714285714288E-2</v>
      </c>
      <c r="K4" s="14">
        <v>0.17</v>
      </c>
      <c r="L4" s="15">
        <f t="shared" si="2"/>
        <v>66.64</v>
      </c>
      <c r="M4" s="15">
        <f t="shared" si="3"/>
        <v>325.35999999999996</v>
      </c>
      <c r="N4" s="18">
        <v>1260</v>
      </c>
      <c r="O4" s="17">
        <f t="shared" si="4"/>
        <v>0.25822222222222219</v>
      </c>
      <c r="P4" s="24"/>
      <c r="Q4" s="24">
        <v>3</v>
      </c>
      <c r="R4" s="42">
        <f t="shared" si="5"/>
        <v>4.5018007202881155E-2</v>
      </c>
      <c r="S4" s="21"/>
      <c r="T4" s="21">
        <v>2</v>
      </c>
      <c r="U4" s="39">
        <f t="shared" si="6"/>
        <v>0.66666666666666663</v>
      </c>
      <c r="V4" s="21"/>
    </row>
    <row r="5" spans="1:22" x14ac:dyDescent="0.25">
      <c r="A5" s="19" t="s">
        <v>140</v>
      </c>
      <c r="B5" s="19" t="s">
        <v>49</v>
      </c>
      <c r="C5" s="19" t="s">
        <v>141</v>
      </c>
      <c r="D5" s="11">
        <v>43724</v>
      </c>
      <c r="E5" s="26">
        <v>24</v>
      </c>
      <c r="F5" s="26">
        <v>4</v>
      </c>
      <c r="G5" s="26"/>
      <c r="H5" s="27">
        <f t="shared" si="0"/>
        <v>28</v>
      </c>
      <c r="I5" s="12">
        <v>372</v>
      </c>
      <c r="J5" s="13">
        <f t="shared" si="1"/>
        <v>7.5268817204301078E-2</v>
      </c>
      <c r="K5" s="14">
        <v>0.17</v>
      </c>
      <c r="L5" s="15">
        <f t="shared" si="2"/>
        <v>63.24</v>
      </c>
      <c r="M5" s="15">
        <f t="shared" si="3"/>
        <v>308.76</v>
      </c>
      <c r="N5" s="16">
        <v>1255</v>
      </c>
      <c r="O5" s="17">
        <f t="shared" si="4"/>
        <v>0.2460239043824701</v>
      </c>
      <c r="P5" s="24"/>
      <c r="Q5" s="24">
        <v>3</v>
      </c>
      <c r="R5" s="42">
        <f t="shared" si="5"/>
        <v>4.743833017077799E-2</v>
      </c>
      <c r="S5" s="21"/>
      <c r="T5" s="21">
        <v>1</v>
      </c>
      <c r="U5" s="39">
        <f t="shared" si="6"/>
        <v>0.33333333333333331</v>
      </c>
      <c r="V5" s="21"/>
    </row>
    <row r="6" spans="1:22" x14ac:dyDescent="0.25">
      <c r="A6" s="19" t="s">
        <v>138</v>
      </c>
      <c r="B6" s="19" t="s">
        <v>98</v>
      </c>
      <c r="C6" s="37" t="s">
        <v>139</v>
      </c>
      <c r="D6" s="11">
        <v>43723</v>
      </c>
      <c r="E6" s="26">
        <v>22</v>
      </c>
      <c r="F6" s="26">
        <v>6</v>
      </c>
      <c r="G6" s="26">
        <v>12</v>
      </c>
      <c r="H6" s="27">
        <f t="shared" si="0"/>
        <v>40</v>
      </c>
      <c r="I6" s="12">
        <v>646</v>
      </c>
      <c r="J6" s="13">
        <f t="shared" si="1"/>
        <v>6.1919504643962849E-2</v>
      </c>
      <c r="K6" s="14">
        <v>0.36</v>
      </c>
      <c r="L6" s="15">
        <f t="shared" si="2"/>
        <v>232.56</v>
      </c>
      <c r="M6" s="15">
        <f t="shared" si="3"/>
        <v>413.44</v>
      </c>
      <c r="N6" s="18">
        <v>1250</v>
      </c>
      <c r="O6" s="17">
        <f t="shared" si="4"/>
        <v>0.33075199999999999</v>
      </c>
      <c r="P6" s="16"/>
      <c r="Q6" s="16">
        <v>8</v>
      </c>
      <c r="R6" s="42">
        <f t="shared" si="5"/>
        <v>3.4399724802201583E-2</v>
      </c>
      <c r="S6" s="21">
        <v>1</v>
      </c>
      <c r="T6" s="21">
        <v>3</v>
      </c>
      <c r="U6" s="39">
        <f t="shared" si="6"/>
        <v>0.375</v>
      </c>
      <c r="V6" s="21"/>
    </row>
    <row r="7" spans="1:22" x14ac:dyDescent="0.25">
      <c r="A7" s="29" t="s">
        <v>136</v>
      </c>
      <c r="B7" s="29" t="s">
        <v>49</v>
      </c>
      <c r="C7" s="29" t="s">
        <v>137</v>
      </c>
      <c r="D7" s="30">
        <v>43722</v>
      </c>
      <c r="E7" s="31">
        <v>68</v>
      </c>
      <c r="F7" s="31">
        <v>17</v>
      </c>
      <c r="G7" s="31">
        <v>2</v>
      </c>
      <c r="H7" s="31">
        <f t="shared" si="0"/>
        <v>87</v>
      </c>
      <c r="I7" s="32">
        <v>601</v>
      </c>
      <c r="J7" s="33">
        <f t="shared" si="1"/>
        <v>0.14475873544093179</v>
      </c>
      <c r="K7" s="34">
        <v>0.43</v>
      </c>
      <c r="L7" s="31">
        <f t="shared" si="2"/>
        <v>258.43</v>
      </c>
      <c r="M7" s="31">
        <f t="shared" si="3"/>
        <v>342.57000000000005</v>
      </c>
      <c r="N7" s="32">
        <v>1244</v>
      </c>
      <c r="O7" s="35">
        <f t="shared" si="4"/>
        <v>0.27537781350482321</v>
      </c>
      <c r="P7" s="31"/>
      <c r="Q7" s="31">
        <v>7</v>
      </c>
      <c r="R7" s="42">
        <f t="shared" si="5"/>
        <v>2.7086638548156173E-2</v>
      </c>
      <c r="S7" s="36"/>
      <c r="T7" s="36">
        <v>1</v>
      </c>
      <c r="U7" s="39">
        <f t="shared" si="6"/>
        <v>0.14285714285714285</v>
      </c>
      <c r="V7" s="36"/>
    </row>
    <row r="8" spans="1:22" x14ac:dyDescent="0.25">
      <c r="A8" s="19" t="s">
        <v>134</v>
      </c>
      <c r="B8" s="19" t="s">
        <v>49</v>
      </c>
      <c r="C8" s="19" t="s">
        <v>135</v>
      </c>
      <c r="D8" s="11">
        <v>43719</v>
      </c>
      <c r="E8" s="26">
        <v>37</v>
      </c>
      <c r="F8" s="26">
        <v>13</v>
      </c>
      <c r="G8" s="26"/>
      <c r="H8" s="27">
        <f t="shared" si="0"/>
        <v>50</v>
      </c>
      <c r="I8" s="12">
        <v>681</v>
      </c>
      <c r="J8" s="13">
        <f t="shared" si="1"/>
        <v>7.3421439060205582E-2</v>
      </c>
      <c r="K8" s="14">
        <v>0.43</v>
      </c>
      <c r="L8" s="15">
        <f t="shared" si="2"/>
        <v>292.83</v>
      </c>
      <c r="M8" s="15">
        <f t="shared" si="3"/>
        <v>388.17</v>
      </c>
      <c r="N8" s="18">
        <v>1243</v>
      </c>
      <c r="O8" s="17">
        <f t="shared" si="4"/>
        <v>0.31228479485116656</v>
      </c>
      <c r="P8" s="16"/>
      <c r="Q8" s="16">
        <v>7</v>
      </c>
      <c r="R8" s="42">
        <f t="shared" si="5"/>
        <v>2.3904654577741352E-2</v>
      </c>
      <c r="S8" s="21">
        <v>1</v>
      </c>
      <c r="T8" s="21"/>
      <c r="U8" s="39">
        <f t="shared" si="6"/>
        <v>0</v>
      </c>
      <c r="V8" s="21"/>
    </row>
    <row r="9" spans="1:22" x14ac:dyDescent="0.25">
      <c r="A9" s="19" t="s">
        <v>132</v>
      </c>
      <c r="B9" s="19" t="s">
        <v>98</v>
      </c>
      <c r="C9" s="19" t="s">
        <v>133</v>
      </c>
      <c r="D9" s="11">
        <v>43718</v>
      </c>
      <c r="E9" s="26">
        <v>27</v>
      </c>
      <c r="F9" s="26">
        <v>13</v>
      </c>
      <c r="G9" s="26">
        <v>2</v>
      </c>
      <c r="H9" s="27">
        <f t="shared" si="0"/>
        <v>42</v>
      </c>
      <c r="I9" s="12">
        <v>653</v>
      </c>
      <c r="J9" s="13">
        <f t="shared" si="1"/>
        <v>6.4318529862174581E-2</v>
      </c>
      <c r="K9" s="14">
        <v>0.4</v>
      </c>
      <c r="L9" s="15">
        <f t="shared" si="2"/>
        <v>261.2</v>
      </c>
      <c r="M9" s="15">
        <f t="shared" si="3"/>
        <v>391.8</v>
      </c>
      <c r="N9" s="18">
        <v>1242</v>
      </c>
      <c r="O9" s="17">
        <f t="shared" si="4"/>
        <v>0.31545893719806767</v>
      </c>
      <c r="P9" s="16"/>
      <c r="Q9" s="16">
        <v>5</v>
      </c>
      <c r="R9" s="42">
        <f t="shared" si="5"/>
        <v>1.9142419601837674E-2</v>
      </c>
      <c r="S9" s="21">
        <v>3</v>
      </c>
      <c r="T9" s="21"/>
      <c r="U9" s="39">
        <f t="shared" si="6"/>
        <v>0</v>
      </c>
      <c r="V9" s="21"/>
    </row>
    <row r="10" spans="1:22" x14ac:dyDescent="0.25">
      <c r="A10" s="19" t="s">
        <v>130</v>
      </c>
      <c r="B10" s="19" t="s">
        <v>49</v>
      </c>
      <c r="C10" s="19" t="s">
        <v>131</v>
      </c>
      <c r="D10" s="11">
        <v>43717</v>
      </c>
      <c r="E10" s="26">
        <v>17</v>
      </c>
      <c r="F10" s="26">
        <v>1</v>
      </c>
      <c r="G10" s="26"/>
      <c r="H10" s="27">
        <f t="shared" si="0"/>
        <v>18</v>
      </c>
      <c r="I10" s="12">
        <v>343</v>
      </c>
      <c r="J10" s="13">
        <f t="shared" si="1"/>
        <v>5.2478134110787174E-2</v>
      </c>
      <c r="K10" s="14">
        <v>0.08</v>
      </c>
      <c r="L10" s="15">
        <f t="shared" si="2"/>
        <v>27.44</v>
      </c>
      <c r="M10" s="15">
        <f t="shared" si="3"/>
        <v>315.56</v>
      </c>
      <c r="N10" s="18">
        <v>1240</v>
      </c>
      <c r="O10" s="17">
        <f t="shared" si="4"/>
        <v>0.25448387096774194</v>
      </c>
      <c r="P10" s="16"/>
      <c r="Q10" s="16">
        <v>2</v>
      </c>
      <c r="R10" s="42">
        <f t="shared" si="5"/>
        <v>7.2886297376093284E-2</v>
      </c>
      <c r="S10" s="21"/>
      <c r="T10" s="21"/>
      <c r="U10" s="39">
        <f t="shared" si="6"/>
        <v>0</v>
      </c>
      <c r="V10" s="21"/>
    </row>
    <row r="11" spans="1:22" x14ac:dyDescent="0.25">
      <c r="A11" s="29" t="s">
        <v>127</v>
      </c>
      <c r="B11" s="29" t="s">
        <v>49</v>
      </c>
      <c r="C11" s="29" t="s">
        <v>126</v>
      </c>
      <c r="D11" s="30">
        <v>43716</v>
      </c>
      <c r="E11" s="31">
        <v>63</v>
      </c>
      <c r="F11" s="31">
        <v>18</v>
      </c>
      <c r="G11" s="31">
        <v>2</v>
      </c>
      <c r="H11" s="31">
        <f t="shared" si="0"/>
        <v>83</v>
      </c>
      <c r="I11" s="32">
        <v>769</v>
      </c>
      <c r="J11" s="33">
        <f t="shared" si="1"/>
        <v>0.10793237971391417</v>
      </c>
      <c r="K11" s="34">
        <v>0.35</v>
      </c>
      <c r="L11" s="31">
        <f t="shared" si="2"/>
        <v>269.14999999999998</v>
      </c>
      <c r="M11" s="31">
        <f t="shared" si="3"/>
        <v>499.85</v>
      </c>
      <c r="N11" s="31">
        <v>1237</v>
      </c>
      <c r="O11" s="35">
        <f t="shared" si="4"/>
        <v>0.40408245755860955</v>
      </c>
      <c r="P11" s="31"/>
      <c r="Q11" s="31">
        <v>9</v>
      </c>
      <c r="R11" s="42">
        <f t="shared" si="5"/>
        <v>3.3438603009474273E-2</v>
      </c>
      <c r="S11" s="36"/>
      <c r="T11" s="36">
        <v>2</v>
      </c>
      <c r="U11" s="39">
        <f t="shared" si="6"/>
        <v>0.22222222222222221</v>
      </c>
      <c r="V11" s="36"/>
    </row>
    <row r="12" spans="1:22" x14ac:dyDescent="0.25">
      <c r="A12" s="19" t="s">
        <v>128</v>
      </c>
      <c r="B12" s="19" t="s">
        <v>98</v>
      </c>
      <c r="C12" s="19" t="s">
        <v>129</v>
      </c>
      <c r="D12" s="11">
        <v>43716</v>
      </c>
      <c r="E12" s="26">
        <v>32</v>
      </c>
      <c r="F12" s="26">
        <v>13</v>
      </c>
      <c r="G12" s="26">
        <v>3</v>
      </c>
      <c r="H12" s="27">
        <f t="shared" si="0"/>
        <v>48</v>
      </c>
      <c r="I12" s="12">
        <v>861</v>
      </c>
      <c r="J12" s="13">
        <f t="shared" si="1"/>
        <v>5.5749128919860627E-2</v>
      </c>
      <c r="K12" s="14">
        <v>0.42</v>
      </c>
      <c r="L12" s="15">
        <f t="shared" si="2"/>
        <v>361.62</v>
      </c>
      <c r="M12" s="15">
        <f t="shared" si="3"/>
        <v>499.38000000000005</v>
      </c>
      <c r="N12" s="18">
        <v>1237</v>
      </c>
      <c r="O12" s="17">
        <f t="shared" si="4"/>
        <v>0.4037025060630558</v>
      </c>
      <c r="P12" s="16">
        <v>1</v>
      </c>
      <c r="Q12" s="16">
        <v>5</v>
      </c>
      <c r="R12" s="42">
        <f t="shared" si="5"/>
        <v>1.3826668878933687E-2</v>
      </c>
      <c r="S12" s="21"/>
      <c r="T12" s="21"/>
      <c r="U12" s="39">
        <f t="shared" si="6"/>
        <v>0</v>
      </c>
      <c r="V12" s="21"/>
    </row>
    <row r="13" spans="1:22" x14ac:dyDescent="0.25">
      <c r="A13" s="19" t="s">
        <v>124</v>
      </c>
      <c r="B13" s="19" t="s">
        <v>98</v>
      </c>
      <c r="C13" s="19" t="s">
        <v>125</v>
      </c>
      <c r="D13" s="11">
        <v>43713</v>
      </c>
      <c r="E13" s="26">
        <v>14</v>
      </c>
      <c r="F13" s="26">
        <v>5</v>
      </c>
      <c r="G13" s="26"/>
      <c r="H13" s="27">
        <f t="shared" si="0"/>
        <v>19</v>
      </c>
      <c r="I13" s="12">
        <v>448</v>
      </c>
      <c r="J13" s="13">
        <f t="shared" si="1"/>
        <v>4.2410714285714288E-2</v>
      </c>
      <c r="K13" s="14">
        <v>0.14000000000000001</v>
      </c>
      <c r="L13" s="15">
        <f t="shared" si="2"/>
        <v>62.720000000000006</v>
      </c>
      <c r="M13" s="15">
        <f t="shared" si="3"/>
        <v>385.28</v>
      </c>
      <c r="N13" s="16">
        <v>1235</v>
      </c>
      <c r="O13" s="17">
        <f t="shared" si="4"/>
        <v>0.31196761133603235</v>
      </c>
      <c r="P13" s="16"/>
      <c r="Q13" s="16">
        <v>4</v>
      </c>
      <c r="R13" s="42">
        <f t="shared" si="5"/>
        <v>6.377551020408162E-2</v>
      </c>
      <c r="S13" s="21"/>
      <c r="T13" s="21">
        <v>1</v>
      </c>
      <c r="U13" s="39">
        <f t="shared" si="6"/>
        <v>0.25</v>
      </c>
      <c r="V13" s="21"/>
    </row>
    <row r="14" spans="1:22" x14ac:dyDescent="0.25">
      <c r="A14" s="19" t="s">
        <v>123</v>
      </c>
      <c r="B14" s="19" t="s">
        <v>71</v>
      </c>
      <c r="C14" s="19" t="s">
        <v>122</v>
      </c>
      <c r="D14" s="11">
        <v>43711</v>
      </c>
      <c r="E14" s="26">
        <v>26</v>
      </c>
      <c r="F14" s="26">
        <v>4</v>
      </c>
      <c r="G14" s="26">
        <v>1</v>
      </c>
      <c r="H14" s="27">
        <f t="shared" si="0"/>
        <v>31</v>
      </c>
      <c r="I14" s="12">
        <v>483</v>
      </c>
      <c r="J14" s="13">
        <f t="shared" si="1"/>
        <v>6.4182194616977231E-2</v>
      </c>
      <c r="K14" s="14">
        <v>0.21</v>
      </c>
      <c r="L14" s="15">
        <f t="shared" si="2"/>
        <v>101.42999999999999</v>
      </c>
      <c r="M14" s="15">
        <f t="shared" si="3"/>
        <v>381.57</v>
      </c>
      <c r="N14" s="16">
        <v>1227</v>
      </c>
      <c r="O14" s="17">
        <f t="shared" si="4"/>
        <v>0.31097799511002444</v>
      </c>
      <c r="P14" s="16">
        <v>1</v>
      </c>
      <c r="Q14" s="16">
        <v>11</v>
      </c>
      <c r="R14" s="42">
        <f t="shared" si="5"/>
        <v>0.10844917677215815</v>
      </c>
      <c r="S14" s="21"/>
      <c r="T14" s="21"/>
      <c r="U14" s="39">
        <f t="shared" si="6"/>
        <v>0</v>
      </c>
      <c r="V14" s="21">
        <v>208</v>
      </c>
    </row>
    <row r="15" spans="1:22" x14ac:dyDescent="0.25">
      <c r="A15" s="19" t="s">
        <v>120</v>
      </c>
      <c r="B15" s="19" t="s">
        <v>49</v>
      </c>
      <c r="C15" s="19" t="s">
        <v>121</v>
      </c>
      <c r="D15" s="11">
        <v>43709</v>
      </c>
      <c r="E15" s="26">
        <v>46</v>
      </c>
      <c r="F15" s="26">
        <v>14</v>
      </c>
      <c r="G15" s="26">
        <v>2</v>
      </c>
      <c r="H15" s="27">
        <f t="shared" si="0"/>
        <v>62</v>
      </c>
      <c r="I15" s="12">
        <v>671</v>
      </c>
      <c r="J15" s="13">
        <f t="shared" si="1"/>
        <v>9.2399403874813713E-2</v>
      </c>
      <c r="K15" s="14">
        <v>0.3</v>
      </c>
      <c r="L15" s="15">
        <f t="shared" si="2"/>
        <v>201.29999999999998</v>
      </c>
      <c r="M15" s="15">
        <f t="shared" si="3"/>
        <v>469.7</v>
      </c>
      <c r="N15" s="16">
        <v>1200</v>
      </c>
      <c r="O15" s="17">
        <f t="shared" si="4"/>
        <v>0.39141666666666663</v>
      </c>
      <c r="P15" s="16"/>
      <c r="Q15" s="16">
        <v>11</v>
      </c>
      <c r="R15" s="42">
        <f t="shared" si="5"/>
        <v>5.4644808743169404E-2</v>
      </c>
      <c r="S15" s="21"/>
      <c r="T15" s="21">
        <v>1</v>
      </c>
      <c r="U15" s="39">
        <f t="shared" si="6"/>
        <v>9.0909090909090912E-2</v>
      </c>
      <c r="V15" s="21"/>
    </row>
    <row r="16" spans="1:22" x14ac:dyDescent="0.25">
      <c r="A16" s="19" t="s">
        <v>119</v>
      </c>
      <c r="B16" s="19" t="s">
        <v>50</v>
      </c>
      <c r="C16" s="19" t="s">
        <v>118</v>
      </c>
      <c r="D16" s="11">
        <v>43706</v>
      </c>
      <c r="E16" s="26">
        <v>34</v>
      </c>
      <c r="F16" s="26">
        <v>11</v>
      </c>
      <c r="G16" s="26">
        <v>7</v>
      </c>
      <c r="H16" s="27">
        <f t="shared" si="0"/>
        <v>52</v>
      </c>
      <c r="I16" s="12">
        <v>630</v>
      </c>
      <c r="J16" s="13">
        <f t="shared" si="1"/>
        <v>8.2539682539682538E-2</v>
      </c>
      <c r="K16" s="14">
        <v>0.23</v>
      </c>
      <c r="L16" s="15">
        <f t="shared" si="2"/>
        <v>144.9</v>
      </c>
      <c r="M16" s="15">
        <f t="shared" si="3"/>
        <v>485.1</v>
      </c>
      <c r="N16" s="16">
        <v>1142</v>
      </c>
      <c r="O16" s="17">
        <f t="shared" si="4"/>
        <v>0.4247810858143608</v>
      </c>
      <c r="P16" s="16">
        <v>1</v>
      </c>
      <c r="Q16" s="16">
        <v>15</v>
      </c>
      <c r="R16" s="42">
        <f t="shared" si="5"/>
        <v>0.10351966873706003</v>
      </c>
      <c r="S16" s="21">
        <v>2</v>
      </c>
      <c r="T16" s="21">
        <v>4</v>
      </c>
      <c r="U16" s="39">
        <f t="shared" si="6"/>
        <v>0.26666666666666666</v>
      </c>
      <c r="V16" s="21">
        <v>276</v>
      </c>
    </row>
    <row r="17" spans="1:22" x14ac:dyDescent="0.25">
      <c r="A17" s="19" t="s">
        <v>42</v>
      </c>
      <c r="B17" s="19" t="s">
        <v>76</v>
      </c>
      <c r="C17" s="19" t="s">
        <v>77</v>
      </c>
      <c r="D17" s="11">
        <v>43705</v>
      </c>
      <c r="E17" s="26">
        <v>27</v>
      </c>
      <c r="F17" s="26"/>
      <c r="G17" s="26"/>
      <c r="H17" s="27">
        <f t="shared" si="0"/>
        <v>27</v>
      </c>
      <c r="I17" s="12">
        <v>420</v>
      </c>
      <c r="J17" s="13">
        <f t="shared" si="1"/>
        <v>6.4285714285714279E-2</v>
      </c>
      <c r="K17" s="14">
        <v>0.25</v>
      </c>
      <c r="L17" s="15">
        <f t="shared" si="2"/>
        <v>105</v>
      </c>
      <c r="M17" s="15">
        <f t="shared" si="3"/>
        <v>315</v>
      </c>
      <c r="N17" s="16">
        <v>950</v>
      </c>
      <c r="O17" s="17">
        <f t="shared" si="4"/>
        <v>0.33157894736842103</v>
      </c>
      <c r="P17" s="16"/>
      <c r="Q17" s="16">
        <v>4</v>
      </c>
      <c r="R17" s="42">
        <f t="shared" si="5"/>
        <v>3.8095238095238099E-2</v>
      </c>
      <c r="S17" s="21"/>
      <c r="T17" s="21">
        <v>2</v>
      </c>
      <c r="U17" s="39">
        <f t="shared" si="6"/>
        <v>0.5</v>
      </c>
      <c r="V17" s="21"/>
    </row>
    <row r="18" spans="1:22" x14ac:dyDescent="0.25">
      <c r="A18" s="19" t="s">
        <v>116</v>
      </c>
      <c r="B18" s="19" t="s">
        <v>49</v>
      </c>
      <c r="C18" s="19" t="s">
        <v>117</v>
      </c>
      <c r="D18" s="11">
        <v>43701</v>
      </c>
      <c r="E18" s="26">
        <v>58</v>
      </c>
      <c r="F18" s="26">
        <v>19</v>
      </c>
      <c r="G18" s="26"/>
      <c r="H18" s="27">
        <f t="shared" si="0"/>
        <v>77</v>
      </c>
      <c r="I18" s="12">
        <v>600</v>
      </c>
      <c r="J18" s="13">
        <f t="shared" si="1"/>
        <v>0.12833333333333333</v>
      </c>
      <c r="K18" s="14">
        <v>0.18</v>
      </c>
      <c r="L18" s="15">
        <f t="shared" si="2"/>
        <v>108</v>
      </c>
      <c r="M18" s="15">
        <f t="shared" si="3"/>
        <v>492.00000000000006</v>
      </c>
      <c r="N18" s="16">
        <v>1120</v>
      </c>
      <c r="O18" s="17">
        <f t="shared" si="4"/>
        <v>0.43928571428571433</v>
      </c>
      <c r="P18" s="16"/>
      <c r="Q18" s="16">
        <v>10</v>
      </c>
      <c r="R18" s="42">
        <f t="shared" si="5"/>
        <v>9.2592592592592587E-2</v>
      </c>
      <c r="S18" s="21"/>
      <c r="T18" s="21"/>
      <c r="U18" s="39">
        <f t="shared" si="6"/>
        <v>0</v>
      </c>
      <c r="V18" s="21"/>
    </row>
    <row r="19" spans="1:22" x14ac:dyDescent="0.25">
      <c r="A19" s="19" t="s">
        <v>114</v>
      </c>
      <c r="B19" s="19" t="s">
        <v>71</v>
      </c>
      <c r="C19" s="19" t="s">
        <v>115</v>
      </c>
      <c r="D19" s="11">
        <v>43700</v>
      </c>
      <c r="E19" s="26">
        <v>12</v>
      </c>
      <c r="F19" s="26">
        <v>6</v>
      </c>
      <c r="G19" s="26">
        <v>1</v>
      </c>
      <c r="H19" s="27">
        <f t="shared" si="0"/>
        <v>19</v>
      </c>
      <c r="I19" s="12">
        <v>400</v>
      </c>
      <c r="J19" s="13">
        <f t="shared" si="1"/>
        <v>4.7500000000000001E-2</v>
      </c>
      <c r="K19" s="14">
        <v>0.28999999999999998</v>
      </c>
      <c r="L19" s="15">
        <f t="shared" si="2"/>
        <v>115.99999999999999</v>
      </c>
      <c r="M19" s="15">
        <f t="shared" si="3"/>
        <v>284</v>
      </c>
      <c r="N19" s="16">
        <v>1093</v>
      </c>
      <c r="O19" s="17">
        <f t="shared" si="4"/>
        <v>0.25983531564501372</v>
      </c>
      <c r="P19" s="16"/>
      <c r="Q19" s="16">
        <v>4</v>
      </c>
      <c r="R19" s="42">
        <f t="shared" si="5"/>
        <v>3.4482758620689662E-2</v>
      </c>
      <c r="S19" s="21"/>
      <c r="T19" s="21">
        <v>2</v>
      </c>
      <c r="U19" s="39">
        <f t="shared" si="6"/>
        <v>0.5</v>
      </c>
      <c r="V19" s="21">
        <v>114</v>
      </c>
    </row>
    <row r="20" spans="1:22" x14ac:dyDescent="0.25">
      <c r="A20" s="19" t="s">
        <v>111</v>
      </c>
      <c r="B20" s="19" t="s">
        <v>112</v>
      </c>
      <c r="C20" s="19" t="s">
        <v>113</v>
      </c>
      <c r="D20" s="11">
        <v>43696</v>
      </c>
      <c r="E20" s="26">
        <v>30</v>
      </c>
      <c r="F20" s="26">
        <v>5</v>
      </c>
      <c r="G20" s="26">
        <v>1</v>
      </c>
      <c r="H20" s="27">
        <f t="shared" si="0"/>
        <v>36</v>
      </c>
      <c r="I20" s="12">
        <v>476</v>
      </c>
      <c r="J20" s="13">
        <f t="shared" si="1"/>
        <v>7.5630252100840331E-2</v>
      </c>
      <c r="K20" s="14">
        <v>0.23</v>
      </c>
      <c r="L20" s="15">
        <f t="shared" si="2"/>
        <v>109.48</v>
      </c>
      <c r="M20" s="15">
        <f t="shared" si="3"/>
        <v>366.52</v>
      </c>
      <c r="N20" s="16">
        <v>1087</v>
      </c>
      <c r="O20" s="17">
        <f t="shared" si="4"/>
        <v>0.33718491260349587</v>
      </c>
      <c r="P20" s="16"/>
      <c r="Q20" s="16">
        <v>7</v>
      </c>
      <c r="R20" s="42">
        <f t="shared" si="5"/>
        <v>6.3938618925831206E-2</v>
      </c>
      <c r="S20" s="21">
        <v>1</v>
      </c>
      <c r="T20" s="21">
        <v>1</v>
      </c>
      <c r="U20" s="39">
        <f t="shared" si="6"/>
        <v>0.14285714285714285</v>
      </c>
      <c r="V20" s="21"/>
    </row>
    <row r="21" spans="1:22" x14ac:dyDescent="0.25">
      <c r="A21" s="19" t="s">
        <v>107</v>
      </c>
      <c r="B21" s="19" t="s">
        <v>73</v>
      </c>
      <c r="C21" s="19" t="s">
        <v>108</v>
      </c>
      <c r="D21" s="11">
        <v>43695</v>
      </c>
      <c r="E21" s="26">
        <v>13</v>
      </c>
      <c r="F21" s="26">
        <v>1</v>
      </c>
      <c r="G21" s="26"/>
      <c r="H21" s="27">
        <f t="shared" si="0"/>
        <v>14</v>
      </c>
      <c r="I21" s="12"/>
      <c r="J21" s="13" t="e">
        <f t="shared" si="1"/>
        <v>#DIV/0!</v>
      </c>
      <c r="K21" s="14"/>
      <c r="L21" s="15">
        <f t="shared" si="2"/>
        <v>0</v>
      </c>
      <c r="M21" s="15">
        <f t="shared" si="3"/>
        <v>0</v>
      </c>
      <c r="N21" s="16">
        <v>1085</v>
      </c>
      <c r="O21" s="17">
        <f t="shared" si="4"/>
        <v>0</v>
      </c>
      <c r="P21" s="16"/>
      <c r="Q21" s="16"/>
      <c r="R21" s="42" t="e">
        <f t="shared" si="5"/>
        <v>#DIV/0!</v>
      </c>
      <c r="S21" s="21"/>
      <c r="T21" s="21"/>
      <c r="U21" s="39" t="e">
        <f t="shared" si="6"/>
        <v>#DIV/0!</v>
      </c>
      <c r="V21" s="21">
        <v>144</v>
      </c>
    </row>
    <row r="22" spans="1:22" x14ac:dyDescent="0.25">
      <c r="A22" s="19" t="s">
        <v>109</v>
      </c>
      <c r="B22" s="19" t="s">
        <v>49</v>
      </c>
      <c r="C22" s="19" t="s">
        <v>110</v>
      </c>
      <c r="D22" s="11">
        <v>43695</v>
      </c>
      <c r="E22" s="26">
        <v>19</v>
      </c>
      <c r="F22" s="26"/>
      <c r="G22" s="26"/>
      <c r="H22" s="27">
        <f t="shared" si="0"/>
        <v>19</v>
      </c>
      <c r="I22" s="12">
        <v>604</v>
      </c>
      <c r="J22" s="13">
        <f t="shared" si="1"/>
        <v>3.1456953642384107E-2</v>
      </c>
      <c r="K22" s="14">
        <v>0.42</v>
      </c>
      <c r="L22" s="15">
        <f t="shared" si="2"/>
        <v>253.67999999999998</v>
      </c>
      <c r="M22" s="15">
        <f t="shared" si="3"/>
        <v>350.32000000000005</v>
      </c>
      <c r="N22" s="16">
        <v>1085</v>
      </c>
      <c r="O22" s="17">
        <f t="shared" si="4"/>
        <v>0.3228755760368664</v>
      </c>
      <c r="P22" s="16"/>
      <c r="Q22" s="16">
        <v>4</v>
      </c>
      <c r="R22" s="42">
        <f t="shared" si="5"/>
        <v>1.5767896562598551E-2</v>
      </c>
      <c r="S22" s="21"/>
      <c r="T22" s="21"/>
      <c r="U22" s="39">
        <f t="shared" si="6"/>
        <v>0</v>
      </c>
      <c r="V22" s="21"/>
    </row>
    <row r="23" spans="1:22" x14ac:dyDescent="0.25">
      <c r="A23" s="19" t="s">
        <v>105</v>
      </c>
      <c r="B23" s="19" t="s">
        <v>49</v>
      </c>
      <c r="C23" s="19" t="s">
        <v>106</v>
      </c>
      <c r="D23" s="11">
        <v>43691</v>
      </c>
      <c r="E23" s="26">
        <v>43</v>
      </c>
      <c r="F23" s="26">
        <v>3</v>
      </c>
      <c r="G23" s="26"/>
      <c r="H23" s="27">
        <f t="shared" si="0"/>
        <v>46</v>
      </c>
      <c r="I23" s="12">
        <v>679</v>
      </c>
      <c r="J23" s="13">
        <f t="shared" si="1"/>
        <v>6.774668630338733E-2</v>
      </c>
      <c r="K23" s="14">
        <v>0.38</v>
      </c>
      <c r="L23" s="15">
        <f t="shared" si="2"/>
        <v>258.02</v>
      </c>
      <c r="M23" s="15">
        <f t="shared" si="3"/>
        <v>420.98</v>
      </c>
      <c r="N23" s="16">
        <v>1080</v>
      </c>
      <c r="O23" s="17">
        <f t="shared" si="4"/>
        <v>0.38979629629629631</v>
      </c>
      <c r="P23" s="16"/>
      <c r="Q23" s="16">
        <v>7</v>
      </c>
      <c r="R23" s="42">
        <f t="shared" si="5"/>
        <v>2.7129679869777538E-2</v>
      </c>
      <c r="S23" s="21"/>
      <c r="T23" s="21">
        <v>1</v>
      </c>
      <c r="U23" s="39">
        <f t="shared" si="6"/>
        <v>0.14285714285714285</v>
      </c>
      <c r="V23" s="21"/>
    </row>
    <row r="24" spans="1:22" x14ac:dyDescent="0.25">
      <c r="A24" s="19" t="s">
        <v>103</v>
      </c>
      <c r="B24" s="19" t="s">
        <v>49</v>
      </c>
      <c r="C24" s="19" t="s">
        <v>104</v>
      </c>
      <c r="D24" s="11">
        <v>43680</v>
      </c>
      <c r="E24" s="26">
        <v>34</v>
      </c>
      <c r="F24" s="26">
        <v>2</v>
      </c>
      <c r="G24" s="26"/>
      <c r="H24" s="27">
        <f t="shared" si="0"/>
        <v>36</v>
      </c>
      <c r="I24" s="12">
        <v>446</v>
      </c>
      <c r="J24" s="13">
        <f t="shared" si="1"/>
        <v>8.0717488789237665E-2</v>
      </c>
      <c r="K24" s="14">
        <v>0.11</v>
      </c>
      <c r="L24" s="15">
        <f t="shared" si="2"/>
        <v>49.06</v>
      </c>
      <c r="M24" s="15">
        <f t="shared" si="3"/>
        <v>396.94</v>
      </c>
      <c r="N24" s="16">
        <v>1050</v>
      </c>
      <c r="O24" s="17">
        <f t="shared" si="4"/>
        <v>0.37803809523809523</v>
      </c>
      <c r="P24" s="16"/>
      <c r="Q24" s="16">
        <v>6</v>
      </c>
      <c r="R24" s="42">
        <f t="shared" si="5"/>
        <v>0.12229922543823889</v>
      </c>
      <c r="S24" s="21"/>
      <c r="T24" s="21"/>
      <c r="U24" s="39">
        <f t="shared" si="6"/>
        <v>0</v>
      </c>
      <c r="V24" s="21"/>
    </row>
    <row r="25" spans="1:22" x14ac:dyDescent="0.25">
      <c r="A25" s="19" t="s">
        <v>101</v>
      </c>
      <c r="B25" s="19" t="s">
        <v>49</v>
      </c>
      <c r="C25" s="19" t="s">
        <v>102</v>
      </c>
      <c r="D25" s="11">
        <v>43677</v>
      </c>
      <c r="E25" s="26">
        <v>26</v>
      </c>
      <c r="F25" s="26"/>
      <c r="G25" s="26"/>
      <c r="H25" s="27">
        <f t="shared" si="0"/>
        <v>26</v>
      </c>
      <c r="I25" s="12">
        <v>475</v>
      </c>
      <c r="J25" s="13">
        <f t="shared" si="1"/>
        <v>5.473684210526316E-2</v>
      </c>
      <c r="K25" s="14">
        <v>0.27</v>
      </c>
      <c r="L25" s="15">
        <f t="shared" si="2"/>
        <v>128.25</v>
      </c>
      <c r="M25" s="15">
        <f t="shared" si="3"/>
        <v>346.75</v>
      </c>
      <c r="N25" s="18">
        <v>1035</v>
      </c>
      <c r="O25" s="17">
        <f t="shared" si="4"/>
        <v>0.33502415458937196</v>
      </c>
      <c r="P25" s="16"/>
      <c r="Q25" s="16">
        <v>10</v>
      </c>
      <c r="R25" s="42">
        <f t="shared" si="5"/>
        <v>7.7972709551656916E-2</v>
      </c>
      <c r="S25" s="21"/>
      <c r="T25" s="21">
        <v>1</v>
      </c>
      <c r="U25" s="39">
        <f t="shared" si="6"/>
        <v>0.1</v>
      </c>
      <c r="V25" s="21"/>
    </row>
    <row r="26" spans="1:22" x14ac:dyDescent="0.25">
      <c r="A26" s="19" t="s">
        <v>97</v>
      </c>
      <c r="B26" s="19" t="s">
        <v>73</v>
      </c>
      <c r="C26" s="19" t="s">
        <v>100</v>
      </c>
      <c r="D26" s="11">
        <v>43672</v>
      </c>
      <c r="E26" s="26">
        <v>31</v>
      </c>
      <c r="F26" s="26"/>
      <c r="G26" s="26"/>
      <c r="H26" s="27">
        <f t="shared" si="0"/>
        <v>31</v>
      </c>
      <c r="I26" s="12"/>
      <c r="J26" s="13" t="e">
        <f t="shared" si="1"/>
        <v>#DIV/0!</v>
      </c>
      <c r="K26" s="14"/>
      <c r="L26" s="15">
        <f t="shared" si="2"/>
        <v>0</v>
      </c>
      <c r="M26" s="15">
        <f t="shared" si="3"/>
        <v>0</v>
      </c>
      <c r="N26" s="18">
        <v>1020</v>
      </c>
      <c r="O26" s="17">
        <f t="shared" si="4"/>
        <v>0</v>
      </c>
      <c r="P26" s="16"/>
      <c r="Q26" s="16"/>
      <c r="R26" s="42" t="e">
        <f t="shared" si="5"/>
        <v>#DIV/0!</v>
      </c>
      <c r="S26" s="21"/>
      <c r="T26" s="21"/>
      <c r="U26" s="39" t="e">
        <f t="shared" si="6"/>
        <v>#DIV/0!</v>
      </c>
      <c r="V26" s="21">
        <v>266</v>
      </c>
    </row>
    <row r="27" spans="1:22" x14ac:dyDescent="0.25">
      <c r="A27" s="19" t="s">
        <v>97</v>
      </c>
      <c r="B27" s="19" t="s">
        <v>98</v>
      </c>
      <c r="C27" s="19" t="s">
        <v>99</v>
      </c>
      <c r="D27" s="11">
        <v>43671</v>
      </c>
      <c r="E27" s="26">
        <v>34</v>
      </c>
      <c r="F27" s="26">
        <v>8</v>
      </c>
      <c r="G27" s="26">
        <v>4</v>
      </c>
      <c r="H27" s="27">
        <f t="shared" si="0"/>
        <v>46</v>
      </c>
      <c r="I27" s="12">
        <v>529</v>
      </c>
      <c r="J27" s="13">
        <f t="shared" si="1"/>
        <v>8.6956521739130432E-2</v>
      </c>
      <c r="K27" s="14">
        <v>0.26</v>
      </c>
      <c r="L27" s="15">
        <f t="shared" si="2"/>
        <v>137.54</v>
      </c>
      <c r="M27" s="15">
        <f t="shared" si="3"/>
        <v>391.46</v>
      </c>
      <c r="N27" s="18">
        <v>1011</v>
      </c>
      <c r="O27" s="17">
        <f t="shared" si="4"/>
        <v>0.38720079129574675</v>
      </c>
      <c r="P27" s="16"/>
      <c r="Q27" s="16">
        <v>4</v>
      </c>
      <c r="R27" s="42">
        <f t="shared" si="5"/>
        <v>2.9082448742184092E-2</v>
      </c>
      <c r="S27" s="21"/>
      <c r="T27" s="21"/>
      <c r="U27" s="39">
        <f t="shared" si="6"/>
        <v>0</v>
      </c>
      <c r="V27" s="21"/>
    </row>
    <row r="28" spans="1:22" x14ac:dyDescent="0.25">
      <c r="A28" s="19" t="s">
        <v>95</v>
      </c>
      <c r="B28" s="19" t="s">
        <v>49</v>
      </c>
      <c r="C28" s="19" t="s">
        <v>96</v>
      </c>
      <c r="D28" s="11">
        <v>43670</v>
      </c>
      <c r="E28" s="26">
        <v>39</v>
      </c>
      <c r="F28" s="26">
        <v>5</v>
      </c>
      <c r="G28" s="26"/>
      <c r="H28" s="27">
        <f t="shared" si="0"/>
        <v>44</v>
      </c>
      <c r="I28" s="12">
        <v>634</v>
      </c>
      <c r="J28" s="13">
        <f t="shared" si="1"/>
        <v>6.9400630914826497E-2</v>
      </c>
      <c r="K28" s="14">
        <v>0.38</v>
      </c>
      <c r="L28" s="15">
        <f t="shared" si="2"/>
        <v>240.92000000000002</v>
      </c>
      <c r="M28" s="15">
        <f t="shared" si="3"/>
        <v>393.08</v>
      </c>
      <c r="N28" s="18">
        <v>1007</v>
      </c>
      <c r="O28" s="17">
        <f t="shared" si="4"/>
        <v>0.39034756703078449</v>
      </c>
      <c r="P28" s="16"/>
      <c r="Q28" s="16">
        <v>12</v>
      </c>
      <c r="R28" s="42">
        <f t="shared" si="5"/>
        <v>4.9809065249875474E-2</v>
      </c>
      <c r="S28" s="21"/>
      <c r="T28" s="21">
        <v>2</v>
      </c>
      <c r="U28" s="39">
        <f t="shared" si="6"/>
        <v>0.16666666666666666</v>
      </c>
      <c r="V28" s="21"/>
    </row>
    <row r="29" spans="1:22" x14ac:dyDescent="0.25">
      <c r="A29" s="19" t="s">
        <v>93</v>
      </c>
      <c r="B29" s="19" t="s">
        <v>49</v>
      </c>
      <c r="C29" s="19" t="s">
        <v>94</v>
      </c>
      <c r="D29" s="11">
        <v>43666</v>
      </c>
      <c r="E29" s="26">
        <v>27</v>
      </c>
      <c r="F29" s="26">
        <v>5</v>
      </c>
      <c r="G29" s="26"/>
      <c r="H29" s="27">
        <f t="shared" si="0"/>
        <v>32</v>
      </c>
      <c r="I29" s="12">
        <v>463</v>
      </c>
      <c r="J29" s="13">
        <f t="shared" si="1"/>
        <v>6.9114470842332618E-2</v>
      </c>
      <c r="K29" s="14">
        <v>0.16</v>
      </c>
      <c r="L29" s="15">
        <f t="shared" si="2"/>
        <v>74.08</v>
      </c>
      <c r="M29" s="15">
        <f t="shared" si="3"/>
        <v>388.91999999999996</v>
      </c>
      <c r="N29" s="18">
        <v>995</v>
      </c>
      <c r="O29" s="17">
        <f t="shared" si="4"/>
        <v>0.39087437185929647</v>
      </c>
      <c r="P29" s="16"/>
      <c r="Q29" s="16">
        <v>4</v>
      </c>
      <c r="R29" s="42">
        <f t="shared" si="5"/>
        <v>5.3995680345572353E-2</v>
      </c>
      <c r="S29" s="21"/>
      <c r="T29" s="21"/>
      <c r="U29" s="39">
        <f t="shared" si="6"/>
        <v>0</v>
      </c>
      <c r="V29" s="21"/>
    </row>
    <row r="30" spans="1:22" x14ac:dyDescent="0.25">
      <c r="A30" s="19" t="s">
        <v>91</v>
      </c>
      <c r="B30" s="19" t="s">
        <v>49</v>
      </c>
      <c r="C30" s="19" t="s">
        <v>92</v>
      </c>
      <c r="D30" s="11">
        <v>43664</v>
      </c>
      <c r="E30" s="26">
        <v>48</v>
      </c>
      <c r="F30" s="26">
        <v>6</v>
      </c>
      <c r="G30" s="26"/>
      <c r="H30" s="27">
        <f t="shared" si="0"/>
        <v>54</v>
      </c>
      <c r="I30" s="12">
        <v>736</v>
      </c>
      <c r="J30" s="13">
        <f t="shared" si="1"/>
        <v>7.3369565217391311E-2</v>
      </c>
      <c r="K30" s="14">
        <v>0.45</v>
      </c>
      <c r="L30" s="15">
        <f t="shared" si="2"/>
        <v>331.2</v>
      </c>
      <c r="M30" s="15">
        <f t="shared" si="3"/>
        <v>404.8</v>
      </c>
      <c r="N30" s="18">
        <v>987</v>
      </c>
      <c r="O30" s="17">
        <f t="shared" si="4"/>
        <v>0.41013171225937184</v>
      </c>
      <c r="P30" s="16"/>
      <c r="Q30" s="16">
        <v>6</v>
      </c>
      <c r="R30" s="42">
        <f t="shared" si="5"/>
        <v>1.8115942028985508E-2</v>
      </c>
      <c r="S30" s="21">
        <v>2</v>
      </c>
      <c r="T30" s="21">
        <v>2</v>
      </c>
      <c r="U30" s="39">
        <f t="shared" si="6"/>
        <v>0.33333333333333331</v>
      </c>
      <c r="V30" s="21"/>
    </row>
    <row r="31" spans="1:22" x14ac:dyDescent="0.25">
      <c r="A31" s="29" t="s">
        <v>89</v>
      </c>
      <c r="B31" s="29" t="s">
        <v>50</v>
      </c>
      <c r="C31" s="29" t="s">
        <v>90</v>
      </c>
      <c r="D31" s="30">
        <v>43663</v>
      </c>
      <c r="E31" s="31">
        <v>37</v>
      </c>
      <c r="F31" s="31">
        <v>3</v>
      </c>
      <c r="G31" s="31">
        <v>1</v>
      </c>
      <c r="H31" s="31">
        <f t="shared" si="0"/>
        <v>41</v>
      </c>
      <c r="I31" s="32">
        <v>631</v>
      </c>
      <c r="J31" s="33">
        <f t="shared" si="1"/>
        <v>6.4976228209191758E-2</v>
      </c>
      <c r="K31" s="34">
        <v>0.44</v>
      </c>
      <c r="L31" s="31">
        <f t="shared" si="2"/>
        <v>277.64</v>
      </c>
      <c r="M31" s="31">
        <f t="shared" si="3"/>
        <v>353.36</v>
      </c>
      <c r="N31" s="31">
        <v>981</v>
      </c>
      <c r="O31" s="35">
        <f t="shared" si="4"/>
        <v>0.36020387359836903</v>
      </c>
      <c r="P31" s="31">
        <v>1</v>
      </c>
      <c r="Q31" s="31">
        <v>4</v>
      </c>
      <c r="R31" s="42">
        <f t="shared" si="5"/>
        <v>1.4407145944388418E-2</v>
      </c>
      <c r="S31" s="36">
        <v>2</v>
      </c>
      <c r="T31" s="36">
        <v>3</v>
      </c>
      <c r="U31" s="39">
        <f t="shared" si="6"/>
        <v>0.75</v>
      </c>
      <c r="V31" s="36">
        <v>268</v>
      </c>
    </row>
    <row r="32" spans="1:22" x14ac:dyDescent="0.25">
      <c r="A32" s="19" t="s">
        <v>87</v>
      </c>
      <c r="B32" s="19" t="s">
        <v>73</v>
      </c>
      <c r="C32" s="19" t="s">
        <v>88</v>
      </c>
      <c r="D32" s="11">
        <v>43661</v>
      </c>
      <c r="E32" s="26">
        <v>24</v>
      </c>
      <c r="F32" s="26">
        <v>1</v>
      </c>
      <c r="G32" s="26"/>
      <c r="H32" s="27">
        <f t="shared" si="0"/>
        <v>25</v>
      </c>
      <c r="I32" s="12"/>
      <c r="J32" s="13" t="e">
        <f t="shared" si="1"/>
        <v>#DIV/0!</v>
      </c>
      <c r="K32" s="14"/>
      <c r="L32" s="15">
        <f t="shared" si="2"/>
        <v>0</v>
      </c>
      <c r="M32" s="15">
        <f t="shared" si="3"/>
        <v>0</v>
      </c>
      <c r="N32" s="16">
        <v>978</v>
      </c>
      <c r="O32" s="17">
        <f t="shared" si="4"/>
        <v>0</v>
      </c>
      <c r="P32" s="16"/>
      <c r="Q32" s="16"/>
      <c r="R32" s="42" t="e">
        <f t="shared" si="5"/>
        <v>#DIV/0!</v>
      </c>
      <c r="S32" s="21"/>
      <c r="T32" s="21"/>
      <c r="U32" s="39" t="e">
        <f t="shared" si="6"/>
        <v>#DIV/0!</v>
      </c>
      <c r="V32" s="21">
        <v>214</v>
      </c>
    </row>
    <row r="33" spans="1:22" x14ac:dyDescent="0.25">
      <c r="A33" s="19" t="s">
        <v>86</v>
      </c>
      <c r="B33" s="19" t="s">
        <v>73</v>
      </c>
      <c r="C33" s="19" t="s">
        <v>85</v>
      </c>
      <c r="D33" s="11">
        <v>43655</v>
      </c>
      <c r="E33" s="26">
        <v>28</v>
      </c>
      <c r="F33" s="26">
        <v>4</v>
      </c>
      <c r="G33" s="26"/>
      <c r="H33" s="27">
        <f t="shared" si="0"/>
        <v>32</v>
      </c>
      <c r="I33" s="12"/>
      <c r="J33" s="13" t="e">
        <f t="shared" si="1"/>
        <v>#DIV/0!</v>
      </c>
      <c r="K33" s="14"/>
      <c r="L33" s="15">
        <f t="shared" si="2"/>
        <v>0</v>
      </c>
      <c r="M33" s="15">
        <f t="shared" si="3"/>
        <v>0</v>
      </c>
      <c r="N33" s="16">
        <v>973</v>
      </c>
      <c r="O33" s="17">
        <f t="shared" si="4"/>
        <v>0</v>
      </c>
      <c r="P33" s="16"/>
      <c r="Q33" s="16"/>
      <c r="R33" s="42" t="e">
        <f t="shared" si="5"/>
        <v>#DIV/0!</v>
      </c>
      <c r="S33" s="21"/>
      <c r="T33" s="21"/>
      <c r="U33" s="39" t="e">
        <f t="shared" si="6"/>
        <v>#DIV/0!</v>
      </c>
      <c r="V33" s="21">
        <v>214</v>
      </c>
    </row>
    <row r="34" spans="1:22" x14ac:dyDescent="0.25">
      <c r="A34" s="19" t="s">
        <v>83</v>
      </c>
      <c r="B34" s="19" t="s">
        <v>49</v>
      </c>
      <c r="C34" s="19" t="s">
        <v>84</v>
      </c>
      <c r="D34" s="11">
        <v>43652</v>
      </c>
      <c r="E34" s="26">
        <v>74</v>
      </c>
      <c r="F34" s="26">
        <v>13</v>
      </c>
      <c r="G34" s="26"/>
      <c r="H34" s="27">
        <f t="shared" ref="H34:H65" si="7">SUM(E34:G34)</f>
        <v>87</v>
      </c>
      <c r="I34" s="12">
        <v>593</v>
      </c>
      <c r="J34" s="13">
        <f t="shared" ref="J34:J65" si="8">+H34/I34</f>
        <v>0.14671163575042159</v>
      </c>
      <c r="K34" s="14">
        <v>0.33</v>
      </c>
      <c r="L34" s="15">
        <f t="shared" ref="L34:L65" si="9">+I34*K34</f>
        <v>195.69</v>
      </c>
      <c r="M34" s="15">
        <f t="shared" ref="M34:M60" si="10">+I34*(1-K34)</f>
        <v>397.30999999999995</v>
      </c>
      <c r="N34" s="16">
        <v>967</v>
      </c>
      <c r="O34" s="17">
        <f t="shared" ref="O34:O65" si="11">+M34/N34</f>
        <v>0.41086866597724919</v>
      </c>
      <c r="P34" s="16"/>
      <c r="Q34" s="16">
        <v>4</v>
      </c>
      <c r="R34" s="42">
        <f t="shared" ref="R34:R65" si="12">+Q34/L34</f>
        <v>2.0440492615872042E-2</v>
      </c>
      <c r="S34" s="21">
        <v>2</v>
      </c>
      <c r="T34" s="21"/>
      <c r="U34" s="39">
        <f t="shared" ref="U34:U65" si="13">+T34/Q34</f>
        <v>0</v>
      </c>
      <c r="V34" s="21"/>
    </row>
    <row r="35" spans="1:22" x14ac:dyDescent="0.25">
      <c r="A35" s="19" t="s">
        <v>81</v>
      </c>
      <c r="B35" s="19" t="s">
        <v>78</v>
      </c>
      <c r="C35" s="19" t="s">
        <v>82</v>
      </c>
      <c r="D35" s="11">
        <v>43648</v>
      </c>
      <c r="E35" s="26">
        <v>26</v>
      </c>
      <c r="F35" s="26">
        <v>2</v>
      </c>
      <c r="G35" s="26"/>
      <c r="H35" s="27">
        <f t="shared" si="7"/>
        <v>28</v>
      </c>
      <c r="I35" s="12">
        <v>391</v>
      </c>
      <c r="J35" s="13">
        <f t="shared" si="8"/>
        <v>7.1611253196930943E-2</v>
      </c>
      <c r="K35" s="14">
        <v>0.16</v>
      </c>
      <c r="L35" s="15">
        <f t="shared" si="9"/>
        <v>62.56</v>
      </c>
      <c r="M35" s="15">
        <f t="shared" si="10"/>
        <v>328.44</v>
      </c>
      <c r="N35" s="16">
        <v>965</v>
      </c>
      <c r="O35" s="17">
        <f t="shared" si="11"/>
        <v>0.34035233160621764</v>
      </c>
      <c r="P35" s="16"/>
      <c r="Q35" s="16">
        <v>2</v>
      </c>
      <c r="R35" s="42">
        <f t="shared" si="12"/>
        <v>3.1969309462915603E-2</v>
      </c>
      <c r="S35" s="21"/>
      <c r="T35" s="21">
        <v>1</v>
      </c>
      <c r="U35" s="39">
        <f t="shared" si="13"/>
        <v>0.5</v>
      </c>
      <c r="V35" s="21"/>
    </row>
    <row r="36" spans="1:22" x14ac:dyDescent="0.25">
      <c r="A36" s="19" t="s">
        <v>44</v>
      </c>
      <c r="B36" s="19" t="s">
        <v>49</v>
      </c>
      <c r="C36" s="19" t="s">
        <v>80</v>
      </c>
      <c r="D36" s="11">
        <v>43646</v>
      </c>
      <c r="E36" s="26">
        <v>53</v>
      </c>
      <c r="F36" s="26">
        <v>35</v>
      </c>
      <c r="G36" s="26">
        <v>4</v>
      </c>
      <c r="H36" s="27">
        <f t="shared" si="7"/>
        <v>92</v>
      </c>
      <c r="I36" s="12">
        <v>753</v>
      </c>
      <c r="J36" s="13">
        <f t="shared" si="8"/>
        <v>0.12217795484727756</v>
      </c>
      <c r="K36" s="14">
        <v>0.43</v>
      </c>
      <c r="L36" s="15">
        <f t="shared" si="9"/>
        <v>323.79000000000002</v>
      </c>
      <c r="M36" s="15">
        <f t="shared" si="10"/>
        <v>429.21000000000004</v>
      </c>
      <c r="N36" s="16">
        <v>955</v>
      </c>
      <c r="O36" s="17">
        <f t="shared" si="11"/>
        <v>0.44943455497382201</v>
      </c>
      <c r="P36" s="16"/>
      <c r="Q36" s="16"/>
      <c r="R36" s="42">
        <f t="shared" si="12"/>
        <v>0</v>
      </c>
      <c r="S36" s="21"/>
      <c r="T36" s="21"/>
      <c r="U36" s="39" t="e">
        <f t="shared" si="13"/>
        <v>#DIV/0!</v>
      </c>
      <c r="V36" s="21"/>
    </row>
    <row r="37" spans="1:22" x14ac:dyDescent="0.25">
      <c r="A37" s="19" t="s">
        <v>43</v>
      </c>
      <c r="B37" s="19" t="s">
        <v>78</v>
      </c>
      <c r="C37" s="19" t="s">
        <v>79</v>
      </c>
      <c r="D37" s="11">
        <v>43645</v>
      </c>
      <c r="E37" s="26">
        <v>10</v>
      </c>
      <c r="F37" s="26"/>
      <c r="G37" s="26"/>
      <c r="H37" s="27">
        <f t="shared" si="7"/>
        <v>10</v>
      </c>
      <c r="I37" s="12">
        <v>362</v>
      </c>
      <c r="J37" s="13">
        <f t="shared" si="8"/>
        <v>2.7624309392265192E-2</v>
      </c>
      <c r="K37" s="14">
        <v>0.14000000000000001</v>
      </c>
      <c r="L37" s="15">
        <f t="shared" si="9"/>
        <v>50.680000000000007</v>
      </c>
      <c r="M37" s="15">
        <f t="shared" si="10"/>
        <v>311.32</v>
      </c>
      <c r="N37" s="16">
        <v>953</v>
      </c>
      <c r="O37" s="17">
        <f t="shared" si="11"/>
        <v>0.32667366211962223</v>
      </c>
      <c r="P37" s="16"/>
      <c r="Q37" s="16">
        <v>2</v>
      </c>
      <c r="R37" s="42">
        <f t="shared" si="12"/>
        <v>3.9463299131807413E-2</v>
      </c>
      <c r="S37" s="21"/>
      <c r="T37" s="21">
        <v>1</v>
      </c>
      <c r="U37" s="39">
        <f t="shared" si="13"/>
        <v>0.5</v>
      </c>
      <c r="V37" s="21"/>
    </row>
    <row r="38" spans="1:22" x14ac:dyDescent="0.25">
      <c r="A38" s="19" t="s">
        <v>41</v>
      </c>
      <c r="B38" s="19" t="s">
        <v>49</v>
      </c>
      <c r="C38" s="19" t="s">
        <v>75</v>
      </c>
      <c r="D38" s="11">
        <v>43643</v>
      </c>
      <c r="E38" s="26">
        <v>50</v>
      </c>
      <c r="F38" s="26">
        <v>23</v>
      </c>
      <c r="G38" s="26"/>
      <c r="H38" s="27">
        <f t="shared" si="7"/>
        <v>73</v>
      </c>
      <c r="I38" s="12">
        <v>465</v>
      </c>
      <c r="J38" s="13">
        <f t="shared" si="8"/>
        <v>0.15698924731182795</v>
      </c>
      <c r="K38" s="14">
        <v>0.13</v>
      </c>
      <c r="L38" s="15">
        <f t="shared" si="9"/>
        <v>60.45</v>
      </c>
      <c r="M38" s="15">
        <f t="shared" si="10"/>
        <v>404.55</v>
      </c>
      <c r="N38" s="16">
        <v>947</v>
      </c>
      <c r="O38" s="17">
        <f t="shared" si="11"/>
        <v>0.42719112988384372</v>
      </c>
      <c r="P38" s="16">
        <v>2</v>
      </c>
      <c r="Q38" s="16">
        <v>9</v>
      </c>
      <c r="R38" s="42">
        <f t="shared" si="12"/>
        <v>0.14888337468982629</v>
      </c>
      <c r="S38" s="21">
        <v>1</v>
      </c>
      <c r="T38" s="21"/>
      <c r="U38" s="39">
        <f t="shared" si="13"/>
        <v>0</v>
      </c>
      <c r="V38" s="21"/>
    </row>
    <row r="39" spans="1:22" x14ac:dyDescent="0.25">
      <c r="A39" s="19" t="s">
        <v>40</v>
      </c>
      <c r="B39" s="19" t="s">
        <v>73</v>
      </c>
      <c r="C39" s="19" t="s">
        <v>74</v>
      </c>
      <c r="D39" s="11">
        <v>43642</v>
      </c>
      <c r="E39" s="26">
        <v>36</v>
      </c>
      <c r="F39" s="26">
        <v>5</v>
      </c>
      <c r="G39" s="26"/>
      <c r="H39" s="27">
        <f t="shared" si="7"/>
        <v>41</v>
      </c>
      <c r="I39" s="12"/>
      <c r="J39" s="13" t="e">
        <f t="shared" si="8"/>
        <v>#DIV/0!</v>
      </c>
      <c r="K39" s="14"/>
      <c r="L39" s="15">
        <f t="shared" si="9"/>
        <v>0</v>
      </c>
      <c r="M39" s="15">
        <f t="shared" si="10"/>
        <v>0</v>
      </c>
      <c r="N39" s="16">
        <v>943</v>
      </c>
      <c r="O39" s="17">
        <f t="shared" si="11"/>
        <v>0</v>
      </c>
      <c r="P39" s="16"/>
      <c r="Q39" s="16"/>
      <c r="R39" s="42" t="e">
        <f t="shared" si="12"/>
        <v>#DIV/0!</v>
      </c>
      <c r="S39" s="21"/>
      <c r="T39" s="21"/>
      <c r="U39" s="39" t="e">
        <f t="shared" si="13"/>
        <v>#DIV/0!</v>
      </c>
      <c r="V39" s="21">
        <v>269</v>
      </c>
    </row>
    <row r="40" spans="1:22" x14ac:dyDescent="0.25">
      <c r="A40" s="19" t="s">
        <v>39</v>
      </c>
      <c r="B40" s="19" t="s">
        <v>71</v>
      </c>
      <c r="C40" s="19" t="s">
        <v>72</v>
      </c>
      <c r="D40" s="11">
        <v>43641</v>
      </c>
      <c r="E40" s="26">
        <v>29</v>
      </c>
      <c r="F40" s="26">
        <v>1</v>
      </c>
      <c r="G40" s="26"/>
      <c r="H40" s="27">
        <f t="shared" si="7"/>
        <v>30</v>
      </c>
      <c r="I40" s="12">
        <v>446</v>
      </c>
      <c r="J40" s="13">
        <f t="shared" si="8"/>
        <v>6.726457399103139E-2</v>
      </c>
      <c r="K40" s="14">
        <v>0.31</v>
      </c>
      <c r="L40" s="15">
        <f t="shared" si="9"/>
        <v>138.26</v>
      </c>
      <c r="M40" s="15">
        <f t="shared" si="10"/>
        <v>307.73999999999995</v>
      </c>
      <c r="N40" s="16">
        <v>940</v>
      </c>
      <c r="O40" s="17">
        <f t="shared" si="11"/>
        <v>0.32738297872340422</v>
      </c>
      <c r="P40" s="16"/>
      <c r="Q40" s="16">
        <v>11</v>
      </c>
      <c r="R40" s="42">
        <f t="shared" si="12"/>
        <v>7.9560248806596276E-2</v>
      </c>
      <c r="S40" s="21"/>
      <c r="T40" s="21"/>
      <c r="U40" s="39">
        <f t="shared" si="13"/>
        <v>0</v>
      </c>
      <c r="V40" s="21"/>
    </row>
    <row r="41" spans="1:22" x14ac:dyDescent="0.25">
      <c r="A41" s="19" t="s">
        <v>38</v>
      </c>
      <c r="B41" s="19" t="s">
        <v>48</v>
      </c>
      <c r="C41" s="19" t="s">
        <v>70</v>
      </c>
      <c r="D41" s="11">
        <v>43640</v>
      </c>
      <c r="E41" s="26">
        <v>12</v>
      </c>
      <c r="F41" s="26">
        <v>3</v>
      </c>
      <c r="G41" s="26">
        <v>1</v>
      </c>
      <c r="H41" s="27">
        <f t="shared" si="7"/>
        <v>16</v>
      </c>
      <c r="I41" s="12">
        <v>313</v>
      </c>
      <c r="J41" s="13">
        <f t="shared" si="8"/>
        <v>5.1118210862619806E-2</v>
      </c>
      <c r="K41" s="14">
        <v>0.13</v>
      </c>
      <c r="L41" s="15">
        <f t="shared" si="9"/>
        <v>40.690000000000005</v>
      </c>
      <c r="M41" s="15">
        <f t="shared" si="10"/>
        <v>272.31</v>
      </c>
      <c r="N41" s="16">
        <v>935</v>
      </c>
      <c r="O41" s="17">
        <f t="shared" si="11"/>
        <v>0.29124064171122993</v>
      </c>
      <c r="P41" s="16"/>
      <c r="Q41" s="16">
        <v>2</v>
      </c>
      <c r="R41" s="42">
        <f t="shared" si="12"/>
        <v>4.9152125829442117E-2</v>
      </c>
      <c r="S41" s="21"/>
      <c r="T41" s="21"/>
      <c r="U41" s="39">
        <f t="shared" si="13"/>
        <v>0</v>
      </c>
      <c r="V41" s="21"/>
    </row>
    <row r="42" spans="1:22" ht="30" x14ac:dyDescent="0.25">
      <c r="A42" s="29" t="s">
        <v>37</v>
      </c>
      <c r="B42" s="29" t="s">
        <v>50</v>
      </c>
      <c r="C42" s="29" t="s">
        <v>69</v>
      </c>
      <c r="D42" s="30">
        <v>43636</v>
      </c>
      <c r="E42" s="31">
        <v>73</v>
      </c>
      <c r="F42" s="31">
        <v>16</v>
      </c>
      <c r="G42" s="31">
        <v>3</v>
      </c>
      <c r="H42" s="31">
        <f t="shared" si="7"/>
        <v>92</v>
      </c>
      <c r="I42" s="32">
        <v>1043</v>
      </c>
      <c r="J42" s="33">
        <f t="shared" si="8"/>
        <v>8.8207094918504314E-2</v>
      </c>
      <c r="K42" s="34">
        <v>0.65</v>
      </c>
      <c r="L42" s="31">
        <f t="shared" si="9"/>
        <v>677.95</v>
      </c>
      <c r="M42" s="31">
        <f t="shared" si="10"/>
        <v>365.04999999999995</v>
      </c>
      <c r="N42" s="32">
        <v>909</v>
      </c>
      <c r="O42" s="35">
        <f t="shared" si="11"/>
        <v>0.40159515951595154</v>
      </c>
      <c r="P42" s="31">
        <v>2</v>
      </c>
      <c r="Q42" s="31"/>
      <c r="R42" s="42">
        <f t="shared" si="12"/>
        <v>0</v>
      </c>
      <c r="S42" s="36"/>
      <c r="T42" s="36"/>
      <c r="U42" s="39" t="e">
        <f t="shared" si="13"/>
        <v>#DIV/0!</v>
      </c>
      <c r="V42" s="36">
        <v>477</v>
      </c>
    </row>
    <row r="43" spans="1:22" x14ac:dyDescent="0.25">
      <c r="A43" s="19" t="s">
        <v>36</v>
      </c>
      <c r="B43" s="19" t="s">
        <v>49</v>
      </c>
      <c r="C43" s="19" t="s">
        <v>68</v>
      </c>
      <c r="D43" s="11">
        <v>43631</v>
      </c>
      <c r="E43" s="26">
        <v>46</v>
      </c>
      <c r="F43" s="26">
        <v>14</v>
      </c>
      <c r="G43" s="26"/>
      <c r="H43" s="27">
        <f t="shared" si="7"/>
        <v>60</v>
      </c>
      <c r="I43" s="12">
        <v>621</v>
      </c>
      <c r="J43" s="13">
        <f t="shared" si="8"/>
        <v>9.6618357487922704E-2</v>
      </c>
      <c r="K43" s="14">
        <v>0.43</v>
      </c>
      <c r="L43" s="15">
        <f t="shared" si="9"/>
        <v>267.02999999999997</v>
      </c>
      <c r="M43" s="15">
        <f t="shared" si="10"/>
        <v>353.97</v>
      </c>
      <c r="N43" s="18">
        <v>896</v>
      </c>
      <c r="O43" s="17">
        <f t="shared" si="11"/>
        <v>0.39505580357142861</v>
      </c>
      <c r="P43" s="16"/>
      <c r="Q43" s="16">
        <v>22</v>
      </c>
      <c r="R43" s="42">
        <f t="shared" si="12"/>
        <v>8.2387746695127898E-2</v>
      </c>
      <c r="S43" s="21"/>
      <c r="T43" s="21">
        <v>2</v>
      </c>
      <c r="U43" s="39">
        <f t="shared" si="13"/>
        <v>9.0909090909090912E-2</v>
      </c>
      <c r="V43" s="21"/>
    </row>
    <row r="44" spans="1:22" x14ac:dyDescent="0.25">
      <c r="A44" s="19" t="s">
        <v>35</v>
      </c>
      <c r="B44" s="19" t="s">
        <v>49</v>
      </c>
      <c r="C44" s="19" t="s">
        <v>67</v>
      </c>
      <c r="D44" s="11">
        <v>43630</v>
      </c>
      <c r="E44" s="26">
        <v>22</v>
      </c>
      <c r="F44" s="26"/>
      <c r="G44" s="26"/>
      <c r="H44" s="27">
        <f t="shared" si="7"/>
        <v>22</v>
      </c>
      <c r="I44" s="12">
        <v>352</v>
      </c>
      <c r="J44" s="13">
        <f t="shared" si="8"/>
        <v>6.25E-2</v>
      </c>
      <c r="K44" s="14">
        <v>0.14000000000000001</v>
      </c>
      <c r="L44" s="15">
        <f t="shared" si="9"/>
        <v>49.28</v>
      </c>
      <c r="M44" s="15">
        <f t="shared" si="10"/>
        <v>302.71999999999997</v>
      </c>
      <c r="N44" s="18">
        <v>895</v>
      </c>
      <c r="O44" s="17">
        <f t="shared" si="11"/>
        <v>0.33823463687150834</v>
      </c>
      <c r="P44" s="16"/>
      <c r="Q44" s="16">
        <v>8</v>
      </c>
      <c r="R44" s="42">
        <f t="shared" si="12"/>
        <v>0.16233766233766234</v>
      </c>
      <c r="S44" s="21"/>
      <c r="T44" s="21"/>
      <c r="U44" s="39">
        <f t="shared" si="13"/>
        <v>0</v>
      </c>
      <c r="V44" s="21"/>
    </row>
    <row r="45" spans="1:22" x14ac:dyDescent="0.25">
      <c r="A45" s="19" t="s">
        <v>34</v>
      </c>
      <c r="B45" s="19" t="s">
        <v>48</v>
      </c>
      <c r="C45" s="19" t="s">
        <v>66</v>
      </c>
      <c r="D45" s="11">
        <v>43629</v>
      </c>
      <c r="E45" s="26">
        <v>14</v>
      </c>
      <c r="F45" s="26">
        <v>1</v>
      </c>
      <c r="G45" s="26">
        <v>2</v>
      </c>
      <c r="H45" s="27">
        <f t="shared" si="7"/>
        <v>17</v>
      </c>
      <c r="I45" s="12">
        <v>320</v>
      </c>
      <c r="J45" s="13">
        <f t="shared" si="8"/>
        <v>5.3124999999999999E-2</v>
      </c>
      <c r="K45" s="14">
        <v>0.14000000000000001</v>
      </c>
      <c r="L45" s="15">
        <f t="shared" si="9"/>
        <v>44.800000000000004</v>
      </c>
      <c r="M45" s="15">
        <f t="shared" si="10"/>
        <v>275.2</v>
      </c>
      <c r="N45" s="18">
        <v>893</v>
      </c>
      <c r="O45" s="17">
        <f t="shared" si="11"/>
        <v>0.30817469204927211</v>
      </c>
      <c r="P45" s="16"/>
      <c r="Q45" s="16">
        <v>7</v>
      </c>
      <c r="R45" s="42">
        <f t="shared" si="12"/>
        <v>0.15624999999999997</v>
      </c>
      <c r="S45" s="21"/>
      <c r="T45" s="21">
        <v>1</v>
      </c>
      <c r="U45" s="39">
        <f t="shared" si="13"/>
        <v>0.14285714285714285</v>
      </c>
      <c r="V45" s="21"/>
    </row>
    <row r="46" spans="1:22" x14ac:dyDescent="0.25">
      <c r="A46" s="19" t="s">
        <v>65</v>
      </c>
      <c r="B46" s="19" t="s">
        <v>49</v>
      </c>
      <c r="C46" s="19" t="s">
        <v>64</v>
      </c>
      <c r="D46" s="11">
        <v>43628</v>
      </c>
      <c r="E46" s="26">
        <v>25</v>
      </c>
      <c r="F46" s="26">
        <v>9</v>
      </c>
      <c r="G46" s="26"/>
      <c r="H46" s="27">
        <f t="shared" si="7"/>
        <v>34</v>
      </c>
      <c r="I46" s="12">
        <v>446</v>
      </c>
      <c r="J46" s="13">
        <f t="shared" si="8"/>
        <v>7.623318385650224E-2</v>
      </c>
      <c r="K46" s="14">
        <v>0.27</v>
      </c>
      <c r="L46" s="15">
        <f t="shared" si="9"/>
        <v>120.42</v>
      </c>
      <c r="M46" s="15">
        <f t="shared" si="10"/>
        <v>325.58</v>
      </c>
      <c r="N46" s="18">
        <v>890</v>
      </c>
      <c r="O46" s="17">
        <f t="shared" si="11"/>
        <v>0.36582022471910108</v>
      </c>
      <c r="P46" s="16"/>
      <c r="Q46" s="16">
        <v>10</v>
      </c>
      <c r="R46" s="42">
        <f t="shared" si="12"/>
        <v>8.304268393954492E-2</v>
      </c>
      <c r="S46" s="21">
        <v>2</v>
      </c>
      <c r="T46" s="21"/>
      <c r="U46" s="39">
        <f t="shared" si="13"/>
        <v>0</v>
      </c>
      <c r="V46" s="21"/>
    </row>
    <row r="47" spans="1:22" x14ac:dyDescent="0.25">
      <c r="A47" s="19" t="s">
        <v>33</v>
      </c>
      <c r="B47" s="19" t="s">
        <v>50</v>
      </c>
      <c r="C47" s="19" t="s">
        <v>63</v>
      </c>
      <c r="D47" s="11">
        <v>43627</v>
      </c>
      <c r="E47" s="26">
        <v>29</v>
      </c>
      <c r="F47" s="26">
        <v>9</v>
      </c>
      <c r="G47" s="26"/>
      <c r="H47" s="27">
        <f t="shared" si="7"/>
        <v>38</v>
      </c>
      <c r="I47" s="12">
        <v>516</v>
      </c>
      <c r="J47" s="13">
        <f t="shared" si="8"/>
        <v>7.3643410852713184E-2</v>
      </c>
      <c r="K47" s="14">
        <v>0.39</v>
      </c>
      <c r="L47" s="15">
        <f t="shared" si="9"/>
        <v>201.24</v>
      </c>
      <c r="M47" s="15">
        <f t="shared" si="10"/>
        <v>314.76</v>
      </c>
      <c r="N47" s="18">
        <v>880</v>
      </c>
      <c r="O47" s="17">
        <f t="shared" si="11"/>
        <v>0.35768181818181816</v>
      </c>
      <c r="P47" s="16"/>
      <c r="Q47" s="16">
        <v>17</v>
      </c>
      <c r="R47" s="42">
        <f t="shared" si="12"/>
        <v>8.4476247266944943E-2</v>
      </c>
      <c r="S47" s="21">
        <v>8</v>
      </c>
      <c r="T47" s="21">
        <v>5</v>
      </c>
      <c r="U47" s="39">
        <f t="shared" si="13"/>
        <v>0.29411764705882354</v>
      </c>
      <c r="V47" s="21">
        <v>224</v>
      </c>
    </row>
    <row r="48" spans="1:22" x14ac:dyDescent="0.25">
      <c r="A48" s="19" t="s">
        <v>32</v>
      </c>
      <c r="B48" s="19" t="s">
        <v>48</v>
      </c>
      <c r="C48" s="19" t="s">
        <v>62</v>
      </c>
      <c r="D48" s="11">
        <v>43622</v>
      </c>
      <c r="E48" s="26">
        <v>35</v>
      </c>
      <c r="F48" s="26">
        <v>5</v>
      </c>
      <c r="G48" s="26">
        <v>1</v>
      </c>
      <c r="H48" s="27">
        <f t="shared" si="7"/>
        <v>41</v>
      </c>
      <c r="I48" s="12">
        <v>441</v>
      </c>
      <c r="J48" s="13">
        <f t="shared" si="8"/>
        <v>9.297052154195011E-2</v>
      </c>
      <c r="K48" s="14">
        <v>0.36</v>
      </c>
      <c r="L48" s="15">
        <f t="shared" si="9"/>
        <v>158.76</v>
      </c>
      <c r="M48" s="15">
        <f t="shared" si="10"/>
        <v>282.24</v>
      </c>
      <c r="N48" s="16">
        <v>875</v>
      </c>
      <c r="O48" s="17">
        <f t="shared" si="11"/>
        <v>0.32256000000000001</v>
      </c>
      <c r="P48" s="16"/>
      <c r="Q48" s="16">
        <v>22</v>
      </c>
      <c r="R48" s="42">
        <f t="shared" si="12"/>
        <v>0.13857394809775764</v>
      </c>
      <c r="S48" s="21"/>
      <c r="T48" s="21">
        <v>3</v>
      </c>
      <c r="U48" s="39">
        <f t="shared" si="13"/>
        <v>0.13636363636363635</v>
      </c>
      <c r="V48" s="21"/>
    </row>
    <row r="49" spans="1:22" x14ac:dyDescent="0.25">
      <c r="A49" s="19" t="s">
        <v>31</v>
      </c>
      <c r="B49" s="19" t="s">
        <v>49</v>
      </c>
      <c r="C49" s="19" t="s">
        <v>61</v>
      </c>
      <c r="D49" s="11">
        <v>43620</v>
      </c>
      <c r="E49" s="26">
        <v>32</v>
      </c>
      <c r="F49" s="26">
        <v>1</v>
      </c>
      <c r="G49" s="26"/>
      <c r="H49" s="27">
        <f t="shared" si="7"/>
        <v>33</v>
      </c>
      <c r="I49" s="12">
        <v>429</v>
      </c>
      <c r="J49" s="13">
        <f t="shared" si="8"/>
        <v>7.6923076923076927E-2</v>
      </c>
      <c r="K49" s="14">
        <v>0.32</v>
      </c>
      <c r="L49" s="15">
        <f t="shared" si="9"/>
        <v>137.28</v>
      </c>
      <c r="M49" s="15">
        <f t="shared" si="10"/>
        <v>291.71999999999997</v>
      </c>
      <c r="N49" s="16">
        <v>870</v>
      </c>
      <c r="O49" s="17">
        <f t="shared" si="11"/>
        <v>0.33531034482758615</v>
      </c>
      <c r="P49" s="16"/>
      <c r="Q49" s="16">
        <v>9</v>
      </c>
      <c r="R49" s="42">
        <f t="shared" si="12"/>
        <v>6.555944055944056E-2</v>
      </c>
      <c r="S49" s="21"/>
      <c r="T49" s="21"/>
      <c r="U49" s="39">
        <f t="shared" si="13"/>
        <v>0</v>
      </c>
      <c r="V49" s="21"/>
    </row>
    <row r="50" spans="1:22" x14ac:dyDescent="0.25">
      <c r="A50" s="19" t="s">
        <v>27</v>
      </c>
      <c r="B50" s="19" t="s">
        <v>48</v>
      </c>
      <c r="C50" s="19" t="s">
        <v>60</v>
      </c>
      <c r="D50" s="11">
        <v>43619</v>
      </c>
      <c r="E50" s="26">
        <v>33</v>
      </c>
      <c r="F50" s="26">
        <v>12</v>
      </c>
      <c r="G50" s="26">
        <v>1</v>
      </c>
      <c r="H50" s="27">
        <f t="shared" si="7"/>
        <v>46</v>
      </c>
      <c r="I50" s="12">
        <v>412</v>
      </c>
      <c r="J50" s="13">
        <f t="shared" si="8"/>
        <v>0.11165048543689321</v>
      </c>
      <c r="K50" s="14">
        <v>0.31</v>
      </c>
      <c r="L50" s="15">
        <f t="shared" si="9"/>
        <v>127.72</v>
      </c>
      <c r="M50" s="15">
        <f t="shared" si="10"/>
        <v>284.27999999999997</v>
      </c>
      <c r="N50" s="16">
        <v>860</v>
      </c>
      <c r="O50" s="17">
        <f t="shared" si="11"/>
        <v>0.33055813953488367</v>
      </c>
      <c r="P50" s="16"/>
      <c r="Q50" s="16">
        <v>4</v>
      </c>
      <c r="R50" s="42">
        <f t="shared" si="12"/>
        <v>3.1318509238960228E-2</v>
      </c>
      <c r="S50" s="21"/>
      <c r="T50" s="21">
        <v>1</v>
      </c>
      <c r="U50" s="39">
        <f t="shared" si="13"/>
        <v>0.25</v>
      </c>
      <c r="V50" s="21"/>
    </row>
    <row r="51" spans="1:22" x14ac:dyDescent="0.25">
      <c r="A51" s="19" t="s">
        <v>26</v>
      </c>
      <c r="B51" s="19" t="s">
        <v>49</v>
      </c>
      <c r="C51" s="19" t="s">
        <v>59</v>
      </c>
      <c r="D51" s="11">
        <v>43618</v>
      </c>
      <c r="E51" s="26">
        <v>54</v>
      </c>
      <c r="F51" s="26">
        <v>1</v>
      </c>
      <c r="G51" s="26"/>
      <c r="H51" s="27">
        <f t="shared" si="7"/>
        <v>55</v>
      </c>
      <c r="I51" s="12">
        <v>400</v>
      </c>
      <c r="J51" s="13">
        <f t="shared" si="8"/>
        <v>0.13750000000000001</v>
      </c>
      <c r="K51" s="14">
        <v>0.2</v>
      </c>
      <c r="L51" s="15">
        <f t="shared" si="9"/>
        <v>80</v>
      </c>
      <c r="M51" s="15">
        <f t="shared" si="10"/>
        <v>320</v>
      </c>
      <c r="N51" s="16">
        <v>855</v>
      </c>
      <c r="O51" s="17">
        <f t="shared" si="11"/>
        <v>0.3742690058479532</v>
      </c>
      <c r="P51" s="16"/>
      <c r="Q51" s="16">
        <v>5</v>
      </c>
      <c r="R51" s="42">
        <f t="shared" si="12"/>
        <v>6.25E-2</v>
      </c>
      <c r="S51" s="21"/>
      <c r="T51" s="21">
        <v>1</v>
      </c>
      <c r="U51" s="39">
        <f t="shared" si="13"/>
        <v>0.2</v>
      </c>
      <c r="V51" s="21"/>
    </row>
    <row r="52" spans="1:22" x14ac:dyDescent="0.25">
      <c r="A52" s="19" t="s">
        <v>25</v>
      </c>
      <c r="B52" s="19" t="s">
        <v>49</v>
      </c>
      <c r="C52" s="19" t="s">
        <v>58</v>
      </c>
      <c r="D52" s="11">
        <v>43610</v>
      </c>
      <c r="E52" s="26">
        <v>64</v>
      </c>
      <c r="F52" s="26"/>
      <c r="G52" s="26"/>
      <c r="H52" s="27">
        <f t="shared" si="7"/>
        <v>64</v>
      </c>
      <c r="I52" s="12">
        <v>576</v>
      </c>
      <c r="J52" s="13">
        <f t="shared" si="8"/>
        <v>0.1111111111111111</v>
      </c>
      <c r="K52" s="14">
        <v>0.53</v>
      </c>
      <c r="L52" s="15">
        <f t="shared" si="9"/>
        <v>305.28000000000003</v>
      </c>
      <c r="M52" s="15">
        <f t="shared" si="10"/>
        <v>270.71999999999997</v>
      </c>
      <c r="N52" s="16">
        <v>850</v>
      </c>
      <c r="O52" s="17">
        <f t="shared" si="11"/>
        <v>0.31849411764705882</v>
      </c>
      <c r="P52" s="16"/>
      <c r="Q52" s="16">
        <v>9</v>
      </c>
      <c r="R52" s="42">
        <f t="shared" si="12"/>
        <v>2.9481132075471695E-2</v>
      </c>
      <c r="S52" s="21"/>
      <c r="T52" s="21">
        <v>1</v>
      </c>
      <c r="U52" s="39">
        <f t="shared" si="13"/>
        <v>0.1111111111111111</v>
      </c>
      <c r="V52" s="21"/>
    </row>
    <row r="53" spans="1:22" x14ac:dyDescent="0.25">
      <c r="A53" s="19" t="s">
        <v>24</v>
      </c>
      <c r="B53" s="19" t="s">
        <v>49</v>
      </c>
      <c r="C53" s="19" t="s">
        <v>57</v>
      </c>
      <c r="D53" s="11">
        <v>43609</v>
      </c>
      <c r="E53" s="26">
        <v>61</v>
      </c>
      <c r="F53" s="26">
        <v>7</v>
      </c>
      <c r="G53" s="26"/>
      <c r="H53" s="27">
        <f t="shared" si="7"/>
        <v>68</v>
      </c>
      <c r="I53" s="12">
        <v>464</v>
      </c>
      <c r="J53" s="13">
        <f t="shared" si="8"/>
        <v>0.14655172413793102</v>
      </c>
      <c r="K53" s="14">
        <v>0.34</v>
      </c>
      <c r="L53" s="15">
        <f t="shared" si="9"/>
        <v>157.76000000000002</v>
      </c>
      <c r="M53" s="15">
        <f t="shared" si="10"/>
        <v>306.23999999999995</v>
      </c>
      <c r="N53" s="16">
        <v>845</v>
      </c>
      <c r="O53" s="17">
        <f t="shared" si="11"/>
        <v>0.36241420118343187</v>
      </c>
      <c r="P53" s="16"/>
      <c r="Q53" s="16">
        <v>17</v>
      </c>
      <c r="R53" s="42">
        <f t="shared" si="12"/>
        <v>0.10775862068965517</v>
      </c>
      <c r="S53" s="21"/>
      <c r="T53" s="21">
        <v>1</v>
      </c>
      <c r="U53" s="39">
        <f t="shared" si="13"/>
        <v>5.8823529411764705E-2</v>
      </c>
      <c r="V53" s="21"/>
    </row>
    <row r="54" spans="1:22" x14ac:dyDescent="0.25">
      <c r="A54" s="19" t="s">
        <v>23</v>
      </c>
      <c r="B54" s="19" t="s">
        <v>49</v>
      </c>
      <c r="C54" s="19" t="s">
        <v>56</v>
      </c>
      <c r="D54" s="11">
        <v>43608</v>
      </c>
      <c r="E54" s="26">
        <v>106</v>
      </c>
      <c r="F54" s="26">
        <v>13</v>
      </c>
      <c r="G54" s="26"/>
      <c r="H54" s="27">
        <f t="shared" si="7"/>
        <v>119</v>
      </c>
      <c r="I54" s="12">
        <v>678</v>
      </c>
      <c r="J54" s="13">
        <f t="shared" si="8"/>
        <v>0.17551622418879056</v>
      </c>
      <c r="K54" s="14">
        <v>0.41</v>
      </c>
      <c r="L54" s="15">
        <f t="shared" si="9"/>
        <v>277.97999999999996</v>
      </c>
      <c r="M54" s="15">
        <f t="shared" si="10"/>
        <v>400.02000000000004</v>
      </c>
      <c r="N54" s="16">
        <v>840</v>
      </c>
      <c r="O54" s="17">
        <f t="shared" si="11"/>
        <v>0.47621428571428576</v>
      </c>
      <c r="P54" s="16"/>
      <c r="Q54" s="16">
        <v>36</v>
      </c>
      <c r="R54" s="42">
        <f t="shared" si="12"/>
        <v>0.12950571983595943</v>
      </c>
      <c r="S54" s="21">
        <v>4</v>
      </c>
      <c r="T54" s="21">
        <v>6</v>
      </c>
      <c r="U54" s="39">
        <f t="shared" si="13"/>
        <v>0.16666666666666666</v>
      </c>
      <c r="V54" s="21"/>
    </row>
    <row r="55" spans="1:22" x14ac:dyDescent="0.25">
      <c r="A55" s="19" t="s">
        <v>22</v>
      </c>
      <c r="B55" s="19" t="s">
        <v>54</v>
      </c>
      <c r="C55" s="19" t="s">
        <v>55</v>
      </c>
      <c r="D55" s="11">
        <v>43607</v>
      </c>
      <c r="E55" s="26">
        <v>45</v>
      </c>
      <c r="F55" s="26"/>
      <c r="G55" s="26"/>
      <c r="H55" s="27">
        <f t="shared" si="7"/>
        <v>45</v>
      </c>
      <c r="I55" s="12">
        <v>502</v>
      </c>
      <c r="J55" s="13">
        <f t="shared" si="8"/>
        <v>8.9641434262948211E-2</v>
      </c>
      <c r="K55" s="14">
        <v>0.51</v>
      </c>
      <c r="L55" s="15">
        <f t="shared" si="9"/>
        <v>256.02</v>
      </c>
      <c r="M55" s="15">
        <f t="shared" si="10"/>
        <v>245.98</v>
      </c>
      <c r="N55" s="16">
        <v>835</v>
      </c>
      <c r="O55" s="17">
        <f t="shared" si="11"/>
        <v>0.29458682634730537</v>
      </c>
      <c r="P55" s="16"/>
      <c r="Q55" s="16">
        <v>6</v>
      </c>
      <c r="R55" s="42">
        <f t="shared" si="12"/>
        <v>2.3435669088352474E-2</v>
      </c>
      <c r="S55" s="21"/>
      <c r="T55" s="21">
        <v>4</v>
      </c>
      <c r="U55" s="39">
        <f t="shared" si="13"/>
        <v>0.66666666666666663</v>
      </c>
      <c r="V55" s="21"/>
    </row>
    <row r="56" spans="1:22" x14ac:dyDescent="0.25">
      <c r="A56" s="19" t="s">
        <v>51</v>
      </c>
      <c r="B56" s="19" t="s">
        <v>49</v>
      </c>
      <c r="C56" s="19" t="s">
        <v>53</v>
      </c>
      <c r="D56" s="11">
        <v>43606</v>
      </c>
      <c r="E56" s="26">
        <v>44</v>
      </c>
      <c r="F56" s="26">
        <v>0</v>
      </c>
      <c r="G56" s="26">
        <v>2</v>
      </c>
      <c r="H56" s="27">
        <f t="shared" si="7"/>
        <v>46</v>
      </c>
      <c r="I56" s="12">
        <v>360</v>
      </c>
      <c r="J56" s="13">
        <f t="shared" si="8"/>
        <v>0.12777777777777777</v>
      </c>
      <c r="K56" s="14">
        <v>0.2</v>
      </c>
      <c r="L56" s="15">
        <f t="shared" si="9"/>
        <v>72</v>
      </c>
      <c r="M56" s="15">
        <f t="shared" si="10"/>
        <v>288</v>
      </c>
      <c r="N56" s="16">
        <v>830</v>
      </c>
      <c r="O56" s="17">
        <f t="shared" si="11"/>
        <v>0.34698795180722891</v>
      </c>
      <c r="P56" s="16"/>
      <c r="Q56" s="16">
        <v>21</v>
      </c>
      <c r="R56" s="42">
        <f t="shared" si="12"/>
        <v>0.29166666666666669</v>
      </c>
      <c r="S56" s="21">
        <v>1</v>
      </c>
      <c r="T56" s="21">
        <v>1</v>
      </c>
      <c r="U56" s="39">
        <f t="shared" si="13"/>
        <v>4.7619047619047616E-2</v>
      </c>
      <c r="V56" s="21"/>
    </row>
    <row r="57" spans="1:22" x14ac:dyDescent="0.25">
      <c r="A57" s="19" t="s">
        <v>20</v>
      </c>
      <c r="B57" s="19" t="s">
        <v>50</v>
      </c>
      <c r="C57" s="28" t="s">
        <v>52</v>
      </c>
      <c r="D57" s="11">
        <v>43605</v>
      </c>
      <c r="E57" s="26">
        <v>55</v>
      </c>
      <c r="F57" s="26">
        <v>11</v>
      </c>
      <c r="G57" s="26">
        <v>1</v>
      </c>
      <c r="H57" s="27">
        <f t="shared" si="7"/>
        <v>67</v>
      </c>
      <c r="I57" s="12">
        <v>365</v>
      </c>
      <c r="J57" s="13">
        <f t="shared" si="8"/>
        <v>0.18356164383561643</v>
      </c>
      <c r="K57" s="14">
        <v>0.19</v>
      </c>
      <c r="L57" s="15">
        <f t="shared" si="9"/>
        <v>69.349999999999994</v>
      </c>
      <c r="M57" s="15">
        <f t="shared" si="10"/>
        <v>295.65000000000003</v>
      </c>
      <c r="N57" s="16">
        <v>830</v>
      </c>
      <c r="O57" s="17">
        <f t="shared" si="11"/>
        <v>0.35620481927710845</v>
      </c>
      <c r="P57" s="16">
        <v>1</v>
      </c>
      <c r="Q57" s="16">
        <v>19</v>
      </c>
      <c r="R57" s="42">
        <f t="shared" si="12"/>
        <v>0.27397260273972607</v>
      </c>
      <c r="S57" s="21">
        <v>1</v>
      </c>
      <c r="T57" s="21">
        <v>6</v>
      </c>
      <c r="U57" s="39">
        <f t="shared" si="13"/>
        <v>0.31578947368421051</v>
      </c>
      <c r="V57" s="21">
        <v>170</v>
      </c>
    </row>
    <row r="58" spans="1:22" x14ac:dyDescent="0.25">
      <c r="A58" s="19" t="s">
        <v>15</v>
      </c>
      <c r="B58" s="19" t="s">
        <v>48</v>
      </c>
      <c r="C58" s="19" t="s">
        <v>47</v>
      </c>
      <c r="D58" s="11">
        <v>43605</v>
      </c>
      <c r="E58" s="26">
        <v>40</v>
      </c>
      <c r="F58" s="26">
        <v>2</v>
      </c>
      <c r="G58" s="26">
        <v>1</v>
      </c>
      <c r="H58" s="27">
        <f t="shared" si="7"/>
        <v>43</v>
      </c>
      <c r="I58" s="12">
        <v>327</v>
      </c>
      <c r="J58" s="13">
        <f t="shared" si="8"/>
        <v>0.13149847094801223</v>
      </c>
      <c r="K58" s="14">
        <v>0.17</v>
      </c>
      <c r="L58" s="15">
        <f t="shared" si="9"/>
        <v>55.59</v>
      </c>
      <c r="M58" s="15">
        <f t="shared" si="10"/>
        <v>271.40999999999997</v>
      </c>
      <c r="N58" s="16">
        <v>815</v>
      </c>
      <c r="O58" s="17">
        <f t="shared" si="11"/>
        <v>0.33301840490797541</v>
      </c>
      <c r="P58" s="16">
        <v>1</v>
      </c>
      <c r="Q58" s="16">
        <v>14</v>
      </c>
      <c r="R58" s="42">
        <f t="shared" si="12"/>
        <v>0.25184385680877852</v>
      </c>
      <c r="S58" s="21"/>
      <c r="T58" s="21">
        <v>2</v>
      </c>
      <c r="U58" s="39">
        <f t="shared" si="13"/>
        <v>0.14285714285714285</v>
      </c>
      <c r="V58" s="21"/>
    </row>
    <row r="59" spans="1:22" x14ac:dyDescent="0.25">
      <c r="A59" s="19" t="s">
        <v>14</v>
      </c>
      <c r="B59" s="19" t="s">
        <v>49</v>
      </c>
      <c r="C59" s="19" t="s">
        <v>46</v>
      </c>
      <c r="D59" s="11">
        <v>43601</v>
      </c>
      <c r="E59" s="26">
        <v>116</v>
      </c>
      <c r="F59" s="26">
        <v>15</v>
      </c>
      <c r="G59" s="26"/>
      <c r="H59" s="27">
        <f t="shared" si="7"/>
        <v>131</v>
      </c>
      <c r="I59" s="12">
        <v>654</v>
      </c>
      <c r="J59" s="13">
        <f t="shared" si="8"/>
        <v>0.20030581039755352</v>
      </c>
      <c r="K59" s="14">
        <v>0.34</v>
      </c>
      <c r="L59" s="15">
        <f t="shared" si="9"/>
        <v>222.36</v>
      </c>
      <c r="M59" s="15">
        <f t="shared" si="10"/>
        <v>431.63999999999993</v>
      </c>
      <c r="N59" s="16">
        <v>802</v>
      </c>
      <c r="O59" s="17">
        <f t="shared" si="11"/>
        <v>0.53820448877805482</v>
      </c>
      <c r="P59" s="16"/>
      <c r="Q59" s="21">
        <v>41</v>
      </c>
      <c r="R59" s="42">
        <f t="shared" si="12"/>
        <v>0.18438568087785573</v>
      </c>
      <c r="S59" s="21">
        <v>2</v>
      </c>
      <c r="T59" s="21">
        <v>13</v>
      </c>
      <c r="U59" s="39">
        <f t="shared" si="13"/>
        <v>0.31707317073170732</v>
      </c>
      <c r="V59" s="21"/>
    </row>
    <row r="60" spans="1:22" x14ac:dyDescent="0.25">
      <c r="A60" s="19" t="s">
        <v>13</v>
      </c>
      <c r="B60" s="19" t="s">
        <v>48</v>
      </c>
      <c r="C60" s="19" t="s">
        <v>45</v>
      </c>
      <c r="D60" s="11">
        <v>43600</v>
      </c>
      <c r="E60" s="26">
        <v>50</v>
      </c>
      <c r="F60" s="26">
        <v>6</v>
      </c>
      <c r="G60" s="26"/>
      <c r="H60" s="27">
        <f t="shared" si="7"/>
        <v>56</v>
      </c>
      <c r="I60" s="12">
        <v>426</v>
      </c>
      <c r="J60" s="13">
        <f t="shared" si="8"/>
        <v>0.13145539906103287</v>
      </c>
      <c r="K60" s="14">
        <v>0.24</v>
      </c>
      <c r="L60" s="15">
        <f t="shared" si="9"/>
        <v>102.24</v>
      </c>
      <c r="M60" s="15">
        <f t="shared" si="10"/>
        <v>323.76</v>
      </c>
      <c r="N60" s="16">
        <v>800</v>
      </c>
      <c r="O60" s="17">
        <f t="shared" si="11"/>
        <v>0.4047</v>
      </c>
      <c r="P60" s="16"/>
      <c r="Q60" s="21">
        <v>10</v>
      </c>
      <c r="R60" s="42">
        <f t="shared" si="12"/>
        <v>9.7809076682316129E-2</v>
      </c>
      <c r="S60" s="21"/>
      <c r="T60" s="21">
        <v>1</v>
      </c>
      <c r="U60" s="39">
        <f t="shared" si="13"/>
        <v>0.1</v>
      </c>
      <c r="V60" s="21"/>
    </row>
  </sheetData>
  <sortState ref="A2:V64">
    <sortCondition descending="1" ref="D2:D64"/>
  </sortState>
  <pageMargins left="0.70866141732283472" right="0.70866141732283472" top="0.98425196850393704" bottom="0.74803149606299213" header="0.11811023622047245" footer="0.31496062992125984"/>
  <pageSetup paperSize="9" scale="92" fitToHeight="0" orientation="landscape" r:id="rId1"/>
  <headerFooter>
    <oddHeader>&amp;C&amp;"-,Negrita"&amp;14Instagram Engagement Analytics&amp;R&amp;G</oddHeader>
    <oddFooter>&amp;C&amp;P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5DC08-B2B6-4A62-BF45-88559A2DE497}">
  <dimension ref="A1:E4"/>
  <sheetViews>
    <sheetView workbookViewId="0">
      <selection activeCell="D4" sqref="D4"/>
    </sheetView>
  </sheetViews>
  <sheetFormatPr baseColWidth="10" defaultRowHeight="15" x14ac:dyDescent="0.25"/>
  <sheetData>
    <row r="1" spans="1:5" ht="90.75" thickBot="1" x14ac:dyDescent="0.3">
      <c r="A1" s="3" t="s">
        <v>150</v>
      </c>
      <c r="B1" s="4" t="s">
        <v>4</v>
      </c>
      <c r="C1" s="5" t="s">
        <v>12</v>
      </c>
      <c r="D1" s="5" t="s">
        <v>5</v>
      </c>
      <c r="E1" s="5" t="s">
        <v>3</v>
      </c>
    </row>
    <row r="2" spans="1:5" ht="15.75" thickBot="1" x14ac:dyDescent="0.3">
      <c r="A2" t="s">
        <v>151</v>
      </c>
      <c r="B2">
        <v>3</v>
      </c>
      <c r="C2">
        <v>112</v>
      </c>
      <c r="D2">
        <v>1236</v>
      </c>
      <c r="E2" s="6">
        <f>(C2/B2)/D2</f>
        <v>3.0204962243797196E-2</v>
      </c>
    </row>
    <row r="3" spans="1:5" ht="15.75" thickBot="1" x14ac:dyDescent="0.3">
      <c r="A3" t="s">
        <v>152</v>
      </c>
      <c r="B3">
        <v>6</v>
      </c>
      <c r="C3">
        <v>328</v>
      </c>
      <c r="D3">
        <v>1244</v>
      </c>
      <c r="E3" s="6">
        <f>(C3/B3)/D3</f>
        <v>4.3944265809217578E-2</v>
      </c>
    </row>
    <row r="4" spans="1:5" ht="15.75" thickBot="1" x14ac:dyDescent="0.3">
      <c r="A4" t="s">
        <v>153</v>
      </c>
      <c r="B4">
        <v>5</v>
      </c>
      <c r="C4">
        <v>175</v>
      </c>
      <c r="D4">
        <v>1270</v>
      </c>
      <c r="E4" s="6">
        <f>(C4/B4)/D4</f>
        <v>2.7559055118110236E-2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>@mayaesminombre</Manager>
  <Company>Maya Vazquez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Instagram Engagement Analytics</dc:title>
  <dc:subject>Instagram Engagement Rate</dc:subject>
  <dc:creator>mayawin8</dc:creator>
  <cp:keywords>instagram; engagement; analytics</cp:keywords>
  <dc:description>@mayaesminombre</dc:description>
  <cp:lastModifiedBy>mayawin8</cp:lastModifiedBy>
  <cp:lastPrinted>2019-09-13T23:52:50Z</cp:lastPrinted>
  <dcterms:created xsi:type="dcterms:W3CDTF">2019-09-13T15:52:26Z</dcterms:created>
  <dcterms:modified xsi:type="dcterms:W3CDTF">2019-10-05T03:05:27Z</dcterms:modified>
  <cp:category>Instagram</cp:category>
</cp:coreProperties>
</file>